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rurin/Documents/SURURIN 2021/BKD  2021/BKD JAN-JUN 2021/PENELITIAN JAN-JUN 2021/"/>
    </mc:Choice>
  </mc:AlternateContent>
  <xr:revisionPtr revIDLastSave="0" documentId="8_{E4E93F73-496F-754E-AE81-ED7EBFE6EB3B}" xr6:coauthVersionLast="45" xr6:coauthVersionMax="45" xr10:uidLastSave="{00000000-0000-0000-0000-000000000000}"/>
  <bookViews>
    <workbookView xWindow="0" yWindow="0" windowWidth="28800" windowHeight="18000" activeTab="2" xr2:uid="{00000000-000D-0000-FFFF-FFFF00000000}"/>
  </bookViews>
  <sheets>
    <sheet name="RPA" sheetId="1" r:id="rId1"/>
    <sheet name="Cash Flow" sheetId="2" r:id="rId2"/>
    <sheet name="Pengg. Dana" sheetId="3" r:id="rId3"/>
    <sheet name="Rekap Pajak" sheetId="4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F20" i="2" l="1"/>
  <c r="D24" i="2"/>
  <c r="F18" i="2"/>
  <c r="C22" i="3"/>
  <c r="E22" i="3"/>
  <c r="G22" i="3"/>
  <c r="G21" i="3"/>
  <c r="F21" i="3"/>
  <c r="G20" i="3"/>
  <c r="G19" i="3"/>
  <c r="G18" i="3"/>
  <c r="F18" i="3"/>
  <c r="F22" i="3" s="1"/>
  <c r="D12" i="3"/>
  <c r="D11" i="3"/>
  <c r="F20" i="3"/>
  <c r="F19" i="3"/>
  <c r="C18" i="4"/>
  <c r="C17" i="4"/>
  <c r="C19" i="4" s="1"/>
  <c r="E24" i="2"/>
  <c r="F23" i="2"/>
  <c r="F22" i="2"/>
  <c r="F21" i="2"/>
  <c r="O93" i="1"/>
  <c r="G93" i="1"/>
  <c r="O90" i="1"/>
  <c r="M90" i="1"/>
  <c r="M93" i="1" s="1"/>
  <c r="K90" i="1"/>
  <c r="K93" i="1" s="1"/>
  <c r="J90" i="1"/>
  <c r="J93" i="1" s="1"/>
  <c r="I90" i="1"/>
  <c r="I93" i="1" s="1"/>
  <c r="G90" i="1"/>
  <c r="O80" i="1"/>
  <c r="M80" i="1"/>
  <c r="K80" i="1"/>
  <c r="I80" i="1"/>
  <c r="G80" i="1"/>
  <c r="J79" i="1"/>
  <c r="J78" i="1"/>
  <c r="J77" i="1"/>
  <c r="J76" i="1"/>
  <c r="J75" i="1"/>
  <c r="J74" i="1"/>
  <c r="J73" i="1"/>
  <c r="M71" i="1"/>
  <c r="L71" i="1"/>
  <c r="J71" i="1"/>
  <c r="G71" i="1"/>
  <c r="H70" i="1"/>
  <c r="H71" i="1" s="1"/>
  <c r="I70" i="1" l="1"/>
  <c r="O70" i="1" s="1"/>
  <c r="O71" i="1" s="1"/>
  <c r="D13" i="3"/>
  <c r="F24" i="2"/>
  <c r="G95" i="1"/>
  <c r="K70" i="1"/>
  <c r="K71" i="1" s="1"/>
  <c r="J80" i="1"/>
  <c r="N80" i="1" s="1"/>
  <c r="N70" i="1"/>
  <c r="I71" i="1"/>
  <c r="N71" i="1" l="1"/>
  <c r="G96" i="1" s="1"/>
</calcChain>
</file>

<file path=xl/sharedStrings.xml><?xml version="1.0" encoding="utf-8"?>
<sst xmlns="http://schemas.openxmlformats.org/spreadsheetml/2006/main" count="348" uniqueCount="169">
  <si>
    <t xml:space="preserve">RINCIAN PENGGUNAAN DANA PENELITIAN </t>
  </si>
  <si>
    <t>YANG DIBIAYAI  DIPA UIN SYARIF HIDAYATULLAH JAKARTA</t>
  </si>
  <si>
    <t>Penelitian Kolaborasi Antarperguruan Tinggi</t>
  </si>
  <si>
    <t>TAHUN ANGGARAN 2020</t>
  </si>
  <si>
    <t>Peneliti</t>
  </si>
  <si>
    <t>: Dr. Sururin, M.Ag.</t>
  </si>
  <si>
    <t>: Dr. Akhmad Saehudin, M.Ag.</t>
  </si>
  <si>
    <t>: Mukhson Nawawi, MA</t>
  </si>
  <si>
    <t xml:space="preserve">Judul </t>
  </si>
  <si>
    <t xml:space="preserve">: Pengaruh Perkembangan Teknologi Media Sosial Terhadap Perilaku </t>
  </si>
  <si>
    <t xml:space="preserve">  Perubahan Gaya Hidup dan Budaya Mahasiswa PTKIN</t>
  </si>
  <si>
    <t>Anggaran</t>
  </si>
  <si>
    <t>:</t>
  </si>
  <si>
    <t>No</t>
  </si>
  <si>
    <t>Jenis Belanja</t>
  </si>
  <si>
    <t>Penerima</t>
  </si>
  <si>
    <t>NPWP</t>
  </si>
  <si>
    <t>Tanggal</t>
  </si>
  <si>
    <t>URAIAN</t>
  </si>
  <si>
    <t>JUMLAH BRUTO</t>
  </si>
  <si>
    <t>DPP</t>
  </si>
  <si>
    <t>PAJAK</t>
  </si>
  <si>
    <t>JUMLAH PAJAK</t>
  </si>
  <si>
    <t>JUMLAH NETTO</t>
  </si>
  <si>
    <t>PPN</t>
  </si>
  <si>
    <t>PPh 21</t>
  </si>
  <si>
    <t>PPh 22</t>
  </si>
  <si>
    <t>PPh 23</t>
  </si>
  <si>
    <t>PPh 4(2)</t>
  </si>
  <si>
    <t>Nama Peneliti</t>
  </si>
  <si>
    <t>I</t>
  </si>
  <si>
    <t>BELANJA BARANG</t>
  </si>
  <si>
    <t xml:space="preserve">Belanja Barang </t>
  </si>
  <si>
    <t>Bima Cell</t>
  </si>
  <si>
    <t>Biaya Pembelian Seminar Kit Bulan Januari 2020</t>
  </si>
  <si>
    <t>Toko Sukses Jakarta</t>
  </si>
  <si>
    <t>Biaya Pembelian ATK Bulan Februari  2020</t>
  </si>
  <si>
    <t>Biaya Pembelian Tinta Printer HP Laser Jet HP Cyan Toner 124A (Q600IA) Original</t>
  </si>
  <si>
    <t>Biaya Pembelian Seminar Kit Bulan Februari 2020</t>
  </si>
  <si>
    <t>Narnia</t>
  </si>
  <si>
    <t>Biaya Komunikasi (Pembelian Paket Data) Bulan Februari 2020 a.n. Dr. Sururin, M.Ag.</t>
  </si>
  <si>
    <t>Biaya Komunikasi (Pembelian Paket Data)  Bulan Februari 2020 a.n. Dr. Akhmad Saehudin, M.Ag.</t>
  </si>
  <si>
    <t>Biaya Komunikasi (Pembelian Paket Data)  Bulan Februari 2020 a.n. Mukhson Nawawi, MA</t>
  </si>
  <si>
    <t>Ma'Cik</t>
  </si>
  <si>
    <t>Biaya Pembelian Snack Bulan Februari 2020</t>
  </si>
  <si>
    <t>Lesu Moro</t>
  </si>
  <si>
    <t>Pembelian Konsumsi Makan Siang Bulan Februari 2020</t>
  </si>
  <si>
    <t>Biaya Komunikasi (Pembelian Paket Data) Bulan Maret 2020 a.n. Dr. Sururin, M.Ag.</t>
  </si>
  <si>
    <t>Biaya Komunikasi (Pembelian Paket Data)  Bulan Maret  2020 a.n. Dr. Akhmad Saehudin, M.Ag.</t>
  </si>
  <si>
    <t>Biaya Komunikasi (Pembelian Paket Data)  Bulan Maret  2020 a.n. Mukhson Nawawi, MA</t>
  </si>
  <si>
    <t>Biaya Pembelian Seminar Kit Bulan Maret 2020</t>
  </si>
  <si>
    <t>Apotek Star</t>
  </si>
  <si>
    <t>Biaya Pembelian Masker Bulan Maret 2020</t>
  </si>
  <si>
    <t>Biaya Pembelian Hand Sanitizer Bulan Maret 2020</t>
  </si>
  <si>
    <t>Biaya Pembelian Snack Bulan Maret 2020</t>
  </si>
  <si>
    <t>Mawar</t>
  </si>
  <si>
    <t>Pembelian Konsumsi Makan Siang Bulan Maret 2020</t>
  </si>
  <si>
    <t>Biaya Pembelian Vitamin Penambah Daya Tahan Tubuh Bulan Maret 2020</t>
  </si>
  <si>
    <t>Biaya Pembelian Paket Data Bulan April 2020 a.n. Dr. Sururin, M.Ag.</t>
  </si>
  <si>
    <t>Biaya Pembelian Paket Data Bulan April 2020 a.n. Dr. Akhmad Saehudin, M.Ag.</t>
  </si>
  <si>
    <t>Biaya Komunikasi (Pembelian Paket Data)  Bulan April   2020 a.n. Mukhson Nawawi, MA</t>
  </si>
  <si>
    <t>Biaya Pembelian Seminar Kit Bulan April 2020</t>
  </si>
  <si>
    <t>Biaya Pembelian Hand Sanitizer Bulan April 2020</t>
  </si>
  <si>
    <t>Biaya Pembelian Masker Bulan April 2020</t>
  </si>
  <si>
    <t>Biaya Pembelian Vitamin Penambah Daya Tahan Tubuh Bulan April 2020</t>
  </si>
  <si>
    <t xml:space="preserve">Biaya Pembelian ATK </t>
  </si>
  <si>
    <t>Toko Sembako Sumber Rejeki</t>
  </si>
  <si>
    <t>Biaya Pembelian Paket Data Bulan Mei  2020 a.n. Dr. Sururin, M.Ag.</t>
  </si>
  <si>
    <t>Biaya Pembelian Paket Data Bulan  Mei  2020 a.n. Dr. Akhmad Saehudin, M.Ag.</t>
  </si>
  <si>
    <t>Biaya Komunikasi (Pembelian Paket Data)  Bulan Mei   2020 a.n. Mukhson Nawawi, MA</t>
  </si>
  <si>
    <t>Biaya Pembelian Seminar Kit Bulan Mei 2020</t>
  </si>
  <si>
    <t>Biaya Pembelian Masker Bulan Juni 2020</t>
  </si>
  <si>
    <t>Biaya Pembelian Seminar Kit Bulan Juni 2020</t>
  </si>
  <si>
    <t>Biaya Pembelian Paket Data Bulan Juni  2020 a.n. Dr. Sururin, M.Ag.</t>
  </si>
  <si>
    <t>Biaya Pembelian Paket Data Bulan  Juni  2020 a.n. Dr. Akhmad Saehudin, M.Ag.</t>
  </si>
  <si>
    <t>Biaya Pembelian Snack Bulan Juni 2020</t>
  </si>
  <si>
    <t>RM Wenak Sekali</t>
  </si>
  <si>
    <t>Pembelian Konsumsi Makan Siang Bulan Juni 2020</t>
  </si>
  <si>
    <t>Biaya Pembelian Paket Data Bulan Juli  2020 a.n. Dr. Sururin, M.Ag.</t>
  </si>
  <si>
    <t>Biaya Pembelian Paket Data Bulan  Juli  2020 a.n. Dr. Akhmad Saehudin, M.Ag.</t>
  </si>
  <si>
    <t>Biaya Komunikasi (Pembelian Paket Data)  Bulan Juli   2020 a.n. Mukhson Nawawi, MA</t>
  </si>
  <si>
    <t>Biaya Pembelian Seminar Kit Bulan Juli 2020</t>
  </si>
  <si>
    <t>Kios Kue Bu Win</t>
  </si>
  <si>
    <t>Biaya Pembelian Snack Bulan Juli 2020</t>
  </si>
  <si>
    <t>Biaya Pembelian Konsumsi Makan Siang Bulan Juli 2020</t>
  </si>
  <si>
    <t>Biaya Pembelian Vitamin Penambah Daya Tahan Tubuh Bulan Juli 2020</t>
  </si>
  <si>
    <t>Biaya Pembelian Seminar Kit Bulan Agustus 2020</t>
  </si>
  <si>
    <t>Biaya Pembelian Paket Data Bulan Agustus  2020 a.n. Dr. Sururin, M.Ag.</t>
  </si>
  <si>
    <t>Biaya Pembelian Paket Data Bulan Agustus  2020 a.n. Dr. Akhmad Saehudin, M.Ag.</t>
  </si>
  <si>
    <t>Biaya Komunikasi (Pembelian Paket Data)  Bulan Agustus   2020 a.n. Mukhson Nawawi, MA</t>
  </si>
  <si>
    <t>Biaya Pembelian Snack Bulan Agustus  2020</t>
  </si>
  <si>
    <t>Biaya Pembelian Konsumsi Makan Siang Bulan Agustus  2020</t>
  </si>
  <si>
    <t>Biaya Fotocopy dan Jilid</t>
  </si>
  <si>
    <t xml:space="preserve">Total Belanja Barang </t>
  </si>
  <si>
    <t>II</t>
  </si>
  <si>
    <t>BELANJA JASA</t>
  </si>
  <si>
    <t xml:space="preserve">Belanja Jasa </t>
  </si>
  <si>
    <t>Velia Handayani dkk</t>
  </si>
  <si>
    <t>Honorarium  Pembantu Lapangan Bulan Januari 2020</t>
  </si>
  <si>
    <t>Honorarium  Pembantu Lapangan Bulan Februari 2020</t>
  </si>
  <si>
    <t>Honorarium  Pembantu Lapangan Bulan Maret  2020</t>
  </si>
  <si>
    <t>Honorarium  Pembantu Lapangan Bulan April  2020</t>
  </si>
  <si>
    <t>Honorarium  Pembantu Lapangan Bulan Juni   2020</t>
  </si>
  <si>
    <t>Honorarium  Pembantu Lapangan Bulan Juli   2020</t>
  </si>
  <si>
    <t>Honorarium  Pembantu Lapangan Bulan Agustus  2020</t>
  </si>
  <si>
    <t>Total Belanja  Jasa</t>
  </si>
  <si>
    <t>III</t>
  </si>
  <si>
    <t>BELANJA PERJALANAN</t>
  </si>
  <si>
    <t xml:space="preserve">Belanja Perjalanan </t>
  </si>
  <si>
    <t>Biaya Transportasi Pengumpulan Data Bulan Januari 2020</t>
  </si>
  <si>
    <t>Biaya Transportasi Pengumpulan Data Bulan Februari 2020</t>
  </si>
  <si>
    <t>Biaya Transportasi Pengumpulan Data Bulan Maret 2020</t>
  </si>
  <si>
    <t>Biaya Transportasi Pengumpulan Data Bulan April  2020</t>
  </si>
  <si>
    <t>Biaya Transportasi Pengumpulan Data Bulan Mei  2020</t>
  </si>
  <si>
    <t>Biaya Transportasi Pengumpulan Data Bulan Juni   2020</t>
  </si>
  <si>
    <t>Biaya Transportasi Pengumpulan Data Bulan Juli   2020</t>
  </si>
  <si>
    <t>Biaya Transportasi Pengumpulan Data Bulan Agustus   2020</t>
  </si>
  <si>
    <t>Total Belanja Perjalanan</t>
  </si>
  <si>
    <t>IV</t>
  </si>
  <si>
    <t xml:space="preserve">BELANJA MODAL </t>
  </si>
  <si>
    <t xml:space="preserve">Belanja Modal </t>
  </si>
  <si>
    <t>Media Pressindo</t>
  </si>
  <si>
    <t>Pembelian Buku Referensi</t>
  </si>
  <si>
    <t>Total Belanja Modal</t>
  </si>
  <si>
    <t>TOTAL BELANJA</t>
  </si>
  <si>
    <t>TOTAL PAJAK</t>
  </si>
  <si>
    <t>LAPORAN CASH FLOW</t>
  </si>
  <si>
    <t>Judul Penelitian</t>
  </si>
  <si>
    <t>NO</t>
  </si>
  <si>
    <t xml:space="preserve">URAIAN </t>
  </si>
  <si>
    <t>JUMLAH</t>
  </si>
  <si>
    <t>TAHAP I</t>
  </si>
  <si>
    <t>TAHAP II</t>
  </si>
  <si>
    <t>Saldo awal</t>
  </si>
  <si>
    <t>Penerimaam Per Tahap</t>
  </si>
  <si>
    <t>Penggunaan Per Tahap</t>
  </si>
  <si>
    <t xml:space="preserve">a. Belanja Barang </t>
  </si>
  <si>
    <t xml:space="preserve">   </t>
  </si>
  <si>
    <t xml:space="preserve">b. Belanja Jasa </t>
  </si>
  <si>
    <t xml:space="preserve">c. Belanja Perjalanan </t>
  </si>
  <si>
    <t xml:space="preserve">d. Belanja Modal </t>
  </si>
  <si>
    <t xml:space="preserve">Saldo Akhir </t>
  </si>
  <si>
    <t>Jakarta, 30 Juli  2020</t>
  </si>
  <si>
    <t>Peneliti,</t>
  </si>
  <si>
    <t>\</t>
  </si>
  <si>
    <t>REKAP PENGGUNAAN DANA</t>
  </si>
  <si>
    <t>Dana Tahap I</t>
  </si>
  <si>
    <t>Dana Tahap II</t>
  </si>
  <si>
    <t>Total</t>
  </si>
  <si>
    <t>Realisasi</t>
  </si>
  <si>
    <t>Realisasi Dikurangi Anggaran (Rp)</t>
  </si>
  <si>
    <t>Realisasi Terhadap Anggaran   (%)</t>
  </si>
  <si>
    <t>Proporsi Jenis Belanja (%)</t>
  </si>
  <si>
    <t>1</t>
  </si>
  <si>
    <t>2</t>
  </si>
  <si>
    <t>Belanja Jasa</t>
  </si>
  <si>
    <t>3</t>
  </si>
  <si>
    <t>Belanja Perjalanan</t>
  </si>
  <si>
    <t>4</t>
  </si>
  <si>
    <t>REKAPITULASI PAJAK</t>
  </si>
  <si>
    <t xml:space="preserve">Nilai Kontrak </t>
  </si>
  <si>
    <t>JENIS PAJAK</t>
  </si>
  <si>
    <t>PPh Pasal 4 Ayat 2</t>
  </si>
  <si>
    <t>Ketua Peneliti,</t>
  </si>
  <si>
    <t xml:space="preserve">Pengaruh Perkembangan Teknologi Media Sosial Terhadap Perilaku </t>
  </si>
  <si>
    <t>Perubahan Gaya Hidup dan Budaya Mahasiswa PTKIN</t>
  </si>
  <si>
    <t>Minolta Fotocopy</t>
  </si>
  <si>
    <t>Dr. Sururin, M.Ag.</t>
  </si>
  <si>
    <t>NIP. '19710319 199803 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</si>
</sst>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(&quot;Rp&quot;* #,##0_);_(&quot;Rp&quot;* \(#,##0\);_(&quot;Rp&quot;* &quot;-&quot;_);_(@_)"/>
    <numFmt numFmtId="165" formatCode="&quot;Rp&quot;#,##0"/>
    <numFmt numFmtId="166" formatCode="[$-421]dd\-mm\-yyyy;@"/>
    <numFmt numFmtId="167" formatCode="_([$Rp-421]* #,##0_);_([$Rp-421]* \(#,##0\);_([$Rp-421]* &quot;-&quot;_);_(@_)"/>
  </numFmts>
  <fonts count="4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Times New Roman"/>
      <family val="1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9"/>
      <name val="Arial"/>
      <family val="2"/>
    </font>
    <font>
      <sz val="10"/>
      <name val="Arial Narrow"/>
      <family val="2"/>
    </font>
    <font>
      <b/>
      <sz val="14"/>
      <color theme="1"/>
      <name val="Arial Narrow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 Narrow"/>
      <family val="2"/>
    </font>
    <font>
      <sz val="10"/>
      <color rgb="FF000000"/>
      <name val="Arial"/>
      <family val="2"/>
    </font>
    <font>
      <sz val="14"/>
      <color theme="1"/>
      <name val="Arial Narrow"/>
      <family val="2"/>
    </font>
    <font>
      <b/>
      <sz val="24"/>
      <color theme="1"/>
      <name val="Arial Narrow"/>
      <family val="2"/>
    </font>
    <font>
      <sz val="24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Arial Narrow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4" fillId="0" borderId="0"/>
    <xf numFmtId="41" fontId="16" fillId="0" borderId="0" applyFont="0" applyFill="0" applyBorder="0" applyAlignment="0" applyProtection="0"/>
    <xf numFmtId="0" fontId="6" fillId="0" borderId="0"/>
    <xf numFmtId="0" fontId="6" fillId="0" borderId="0"/>
  </cellStyleXfs>
  <cellXfs count="328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0" xfId="3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3" applyFont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41" fontId="9" fillId="0" borderId="0" xfId="1" quotePrefix="1" applyFont="1" applyAlignment="1">
      <alignment vertical="center"/>
    </xf>
    <xf numFmtId="0" fontId="9" fillId="0" borderId="0" xfId="3" applyFont="1" applyAlignment="1">
      <alignment vertical="center"/>
    </xf>
    <xf numFmtId="0" fontId="15" fillId="2" borderId="0" xfId="4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7" fontId="9" fillId="0" borderId="0" xfId="0" applyNumberFormat="1" applyFont="1" applyBorder="1" applyAlignment="1">
      <alignment horizontal="center" vertical="center" wrapText="1"/>
    </xf>
    <xf numFmtId="41" fontId="9" fillId="0" borderId="0" xfId="5" applyFont="1" applyBorder="1" applyAlignment="1">
      <alignment vertical="center" wrapText="1"/>
    </xf>
    <xf numFmtId="0" fontId="9" fillId="0" borderId="0" xfId="6" applyFont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41" fontId="18" fillId="2" borderId="3" xfId="5" applyFont="1" applyFill="1" applyBorder="1" applyAlignment="1">
      <alignment horizontal="center" vertical="center"/>
    </xf>
    <xf numFmtId="41" fontId="18" fillId="2" borderId="3" xfId="5" applyFont="1" applyFill="1" applyBorder="1" applyAlignment="1">
      <alignment horizontal="center" vertical="center" wrapText="1"/>
    </xf>
    <xf numFmtId="41" fontId="9" fillId="0" borderId="0" xfId="5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" fontId="4" fillId="2" borderId="3" xfId="7" applyNumberFormat="1" applyFont="1" applyFill="1" applyBorder="1" applyAlignment="1">
      <alignment horizontal="center" vertical="center" wrapText="1"/>
    </xf>
    <xf numFmtId="1" fontId="4" fillId="2" borderId="6" xfId="7" applyNumberFormat="1" applyFont="1" applyFill="1" applyBorder="1" applyAlignment="1">
      <alignment horizontal="center" vertical="center" wrapText="1"/>
    </xf>
    <xf numFmtId="0" fontId="4" fillId="2" borderId="3" xfId="7" applyFont="1" applyFill="1" applyBorder="1" applyAlignment="1">
      <alignment horizontal="center" vertical="center" wrapText="1"/>
    </xf>
    <xf numFmtId="0" fontId="4" fillId="2" borderId="3" xfId="5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166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167" fontId="6" fillId="0" borderId="3" xfId="0" applyNumberFormat="1" applyFont="1" applyFill="1" applyBorder="1" applyAlignment="1">
      <alignment vertical="center"/>
    </xf>
    <xf numFmtId="167" fontId="6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left" vertical="center"/>
    </xf>
    <xf numFmtId="164" fontId="22" fillId="0" borderId="3" xfId="0" applyNumberFormat="1" applyFont="1" applyFill="1" applyBorder="1" applyAlignment="1">
      <alignment vertical="center"/>
    </xf>
    <xf numFmtId="164" fontId="23" fillId="0" borderId="3" xfId="0" applyNumberFormat="1" applyFont="1" applyFill="1" applyBorder="1" applyAlignment="1">
      <alignment horizontal="left" vertical="center"/>
    </xf>
    <xf numFmtId="167" fontId="21" fillId="0" borderId="3" xfId="0" applyNumberFormat="1" applyFont="1" applyFill="1" applyBorder="1" applyAlignment="1">
      <alignment vertical="center"/>
    </xf>
    <xf numFmtId="167" fontId="23" fillId="0" borderId="3" xfId="0" applyNumberFormat="1" applyFont="1" applyFill="1" applyBorder="1" applyAlignment="1">
      <alignment vertical="center"/>
    </xf>
    <xf numFmtId="167" fontId="21" fillId="0" borderId="3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left" vertical="center"/>
    </xf>
    <xf numFmtId="164" fontId="28" fillId="0" borderId="8" xfId="0" applyNumberFormat="1" applyFont="1" applyFill="1" applyBorder="1" applyAlignment="1">
      <alignment horizontal="left" vertical="center"/>
    </xf>
    <xf numFmtId="167" fontId="28" fillId="0" borderId="3" xfId="0" applyNumberFormat="1" applyFont="1" applyFill="1" applyBorder="1" applyAlignment="1">
      <alignment vertical="center"/>
    </xf>
    <xf numFmtId="167" fontId="28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4" fillId="3" borderId="3" xfId="0" applyNumberFormat="1" applyFont="1" applyFill="1" applyBorder="1" applyAlignment="1">
      <alignment horizontal="left" vertical="center"/>
    </xf>
    <xf numFmtId="164" fontId="6" fillId="3" borderId="8" xfId="0" applyNumberFormat="1" applyFont="1" applyFill="1" applyBorder="1" applyAlignment="1">
      <alignment horizontal="left" vertical="center"/>
    </xf>
    <xf numFmtId="167" fontId="6" fillId="3" borderId="3" xfId="0" applyNumberFormat="1" applyFont="1" applyFill="1" applyBorder="1" applyAlignment="1">
      <alignment vertical="center"/>
    </xf>
    <xf numFmtId="167" fontId="6" fillId="3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 wrapText="1"/>
    </xf>
    <xf numFmtId="164" fontId="28" fillId="0" borderId="3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25" fillId="3" borderId="3" xfId="0" applyNumberFormat="1" applyFont="1" applyFill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64" fontId="25" fillId="5" borderId="6" xfId="0" applyNumberFormat="1" applyFont="1" applyFill="1" applyBorder="1" applyAlignment="1">
      <alignment vertical="center"/>
    </xf>
    <xf numFmtId="164" fontId="26" fillId="5" borderId="8" xfId="0" applyNumberFormat="1" applyFont="1" applyFill="1" applyBorder="1" applyAlignment="1">
      <alignment vertical="center"/>
    </xf>
    <xf numFmtId="164" fontId="6" fillId="5" borderId="8" xfId="0" applyNumberFormat="1" applyFont="1" applyFill="1" applyBorder="1" applyAlignment="1">
      <alignment horizontal="left" vertical="center"/>
    </xf>
    <xf numFmtId="167" fontId="6" fillId="5" borderId="3" xfId="0" applyNumberFormat="1" applyFont="1" applyFill="1" applyBorder="1" applyAlignment="1">
      <alignment vertical="center"/>
    </xf>
    <xf numFmtId="167" fontId="23" fillId="5" borderId="3" xfId="0" applyNumberFormat="1" applyFont="1" applyFill="1" applyBorder="1" applyAlignment="1">
      <alignment vertical="center"/>
    </xf>
    <xf numFmtId="167" fontId="6" fillId="5" borderId="3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164" fontId="25" fillId="5" borderId="3" xfId="0" applyNumberFormat="1" applyFont="1" applyFill="1" applyBorder="1" applyAlignment="1">
      <alignment horizontal="left" vertical="center"/>
    </xf>
    <xf numFmtId="0" fontId="29" fillId="5" borderId="3" xfId="0" applyFont="1" applyFill="1" applyBorder="1" applyAlignment="1">
      <alignment vertical="center"/>
    </xf>
    <xf numFmtId="164" fontId="25" fillId="5" borderId="8" xfId="0" applyNumberFormat="1" applyFont="1" applyFill="1" applyBorder="1" applyAlignment="1">
      <alignment horizontal="left" vertical="center"/>
    </xf>
    <xf numFmtId="167" fontId="26" fillId="5" borderId="3" xfId="0" applyNumberFormat="1" applyFont="1" applyFill="1" applyBorder="1" applyAlignment="1">
      <alignment vertical="center"/>
    </xf>
    <xf numFmtId="167" fontId="25" fillId="5" borderId="3" xfId="0" applyNumberFormat="1" applyFont="1" applyFill="1" applyBorder="1" applyAlignment="1">
      <alignment vertical="center"/>
    </xf>
    <xf numFmtId="167" fontId="25" fillId="5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left" vertical="center"/>
    </xf>
    <xf numFmtId="0" fontId="34" fillId="0" borderId="0" xfId="0" applyFont="1" applyAlignment="1"/>
    <xf numFmtId="0" fontId="11" fillId="0" borderId="0" xfId="0" applyFont="1" applyAlignment="1">
      <alignment vertical="center"/>
    </xf>
    <xf numFmtId="0" fontId="3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38" fillId="0" borderId="0" xfId="0" applyFont="1" applyAlignment="1"/>
    <xf numFmtId="0" fontId="11" fillId="0" borderId="0" xfId="0" applyFont="1" applyAlignment="1">
      <alignment vertical="top" wrapText="1"/>
    </xf>
    <xf numFmtId="0" fontId="10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164" fontId="10" fillId="0" borderId="3" xfId="0" applyNumberFormat="1" applyFont="1" applyBorder="1" applyAlignment="1"/>
    <xf numFmtId="164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0" fontId="40" fillId="0" borderId="0" xfId="0" applyFont="1"/>
    <xf numFmtId="0" fontId="2" fillId="0" borderId="3" xfId="0" applyFont="1" applyBorder="1" applyAlignment="1">
      <alignment horizontal="left" wrapText="1"/>
    </xf>
    <xf numFmtId="9" fontId="2" fillId="0" borderId="3" xfId="0" applyNumberFormat="1" applyFont="1" applyBorder="1" applyAlignment="1">
      <alignment horizontal="center"/>
    </xf>
    <xf numFmtId="0" fontId="10" fillId="0" borderId="3" xfId="0" applyFont="1" applyBorder="1" applyAlignment="1"/>
    <xf numFmtId="0" fontId="10" fillId="0" borderId="3" xfId="0" applyFont="1" applyBorder="1" applyAlignment="1">
      <alignment wrapText="1"/>
    </xf>
    <xf numFmtId="164" fontId="6" fillId="2" borderId="3" xfId="0" applyNumberFormat="1" applyFont="1" applyFill="1" applyBorder="1" applyAlignment="1"/>
    <xf numFmtId="164" fontId="6" fillId="2" borderId="3" xfId="0" applyNumberFormat="1" applyFont="1" applyFill="1" applyBorder="1" applyAlignment="1">
      <alignment horizontal="left"/>
    </xf>
    <xf numFmtId="164" fontId="6" fillId="0" borderId="3" xfId="0" applyNumberFormat="1" applyFont="1" applyBorder="1" applyAlignment="1"/>
    <xf numFmtId="164" fontId="6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 wrapText="1"/>
    </xf>
    <xf numFmtId="164" fontId="0" fillId="0" borderId="0" xfId="0" applyNumberForma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/>
    </xf>
    <xf numFmtId="164" fontId="10" fillId="0" borderId="0" xfId="0" applyNumberFormat="1" applyFont="1" applyBorder="1" applyAlignment="1">
      <alignment horizontal="center" vertical="center"/>
    </xf>
    <xf numFmtId="0" fontId="41" fillId="2" borderId="0" xfId="0" applyFont="1" applyFill="1" applyBorder="1"/>
    <xf numFmtId="0" fontId="10" fillId="0" borderId="0" xfId="0" applyFont="1" applyFill="1" applyBorder="1"/>
    <xf numFmtId="0" fontId="10" fillId="0" borderId="0" xfId="0" applyFont="1" applyBorder="1"/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Border="1"/>
    <xf numFmtId="0" fontId="38" fillId="0" borderId="12" xfId="0" applyFont="1" applyBorder="1"/>
    <xf numFmtId="0" fontId="10" fillId="0" borderId="0" xfId="0" applyFont="1" applyAlignment="1">
      <alignment horizontal="left"/>
    </xf>
    <xf numFmtId="0" fontId="38" fillId="0" borderId="13" xfId="0" applyFont="1" applyBorder="1"/>
    <xf numFmtId="0" fontId="2" fillId="0" borderId="0" xfId="0" applyFont="1" applyAlignment="1">
      <alignment wrapText="1"/>
    </xf>
    <xf numFmtId="164" fontId="41" fillId="2" borderId="3" xfId="0" applyNumberFormat="1" applyFont="1" applyFill="1" applyBorder="1" applyAlignment="1">
      <alignment horizontal="left"/>
    </xf>
    <xf numFmtId="1" fontId="42" fillId="2" borderId="3" xfId="7" applyNumberFormat="1" applyFont="1" applyFill="1" applyBorder="1" applyAlignment="1">
      <alignment horizontal="center" vertical="center" wrapText="1"/>
    </xf>
    <xf numFmtId="0" fontId="42" fillId="2" borderId="3" xfId="7" applyFont="1" applyFill="1" applyBorder="1" applyAlignment="1">
      <alignment horizontal="center" vertical="center" wrapText="1"/>
    </xf>
    <xf numFmtId="0" fontId="43" fillId="0" borderId="10" xfId="0" quotePrefix="1" applyFont="1" applyBorder="1" applyAlignment="1">
      <alignment horizontal="center" vertical="center"/>
    </xf>
    <xf numFmtId="41" fontId="43" fillId="2" borderId="10" xfId="1" applyFont="1" applyFill="1" applyBorder="1" applyAlignment="1">
      <alignment horizontal="center" vertical="center" wrapText="1"/>
    </xf>
    <xf numFmtId="9" fontId="43" fillId="0" borderId="3" xfId="2" applyFont="1" applyBorder="1" applyAlignment="1">
      <alignment vertical="center"/>
    </xf>
    <xf numFmtId="1" fontId="43" fillId="0" borderId="10" xfId="0" applyNumberFormat="1" applyFont="1" applyFill="1" applyBorder="1" applyAlignment="1">
      <alignment horizontal="left" vertical="center" wrapText="1"/>
    </xf>
    <xf numFmtId="0" fontId="42" fillId="0" borderId="6" xfId="0" applyFont="1" applyBorder="1" applyAlignment="1">
      <alignment vertical="center"/>
    </xf>
    <xf numFmtId="0" fontId="42" fillId="0" borderId="7" xfId="0" quotePrefix="1" applyFont="1" applyBorder="1" applyAlignment="1">
      <alignment vertical="center"/>
    </xf>
    <xf numFmtId="37" fontId="42" fillId="0" borderId="3" xfId="0" quotePrefix="1" applyNumberFormat="1" applyFont="1" applyBorder="1" applyAlignment="1">
      <alignment vertical="center"/>
    </xf>
    <xf numFmtId="9" fontId="42" fillId="0" borderId="3" xfId="2" applyFont="1" applyBorder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37" fillId="2" borderId="0" xfId="0" applyFont="1" applyFill="1" applyBorder="1" applyAlignment="1">
      <alignment vertical="center"/>
    </xf>
    <xf numFmtId="0" fontId="43" fillId="0" borderId="0" xfId="0" applyFont="1" applyFill="1"/>
    <xf numFmtId="0" fontId="17" fillId="0" borderId="0" xfId="0" applyFont="1" applyFill="1"/>
    <xf numFmtId="0" fontId="42" fillId="0" borderId="0" xfId="0" applyFont="1" applyBorder="1" applyAlignment="1">
      <alignment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 wrapText="1"/>
    </xf>
    <xf numFmtId="0" fontId="9" fillId="0" borderId="0" xfId="0" applyFont="1" applyBorder="1" applyAlignment="1">
      <alignment vertical="center"/>
    </xf>
    <xf numFmtId="0" fontId="37" fillId="2" borderId="0" xfId="4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37" fontId="9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4" fillId="0" borderId="0" xfId="3" applyFont="1" applyAlignment="1"/>
    <xf numFmtId="0" fontId="4" fillId="0" borderId="0" xfId="3" applyFont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quotePrefix="1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center"/>
    </xf>
    <xf numFmtId="0" fontId="0" fillId="0" borderId="0" xfId="0" applyBorder="1"/>
    <xf numFmtId="164" fontId="36" fillId="2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/>
    </xf>
    <xf numFmtId="164" fontId="41" fillId="2" borderId="0" xfId="0" applyNumberFormat="1" applyFont="1" applyFill="1" applyBorder="1" applyAlignment="1">
      <alignment horizontal="left"/>
    </xf>
    <xf numFmtId="164" fontId="41" fillId="2" borderId="0" xfId="0" applyNumberFormat="1" applyFont="1" applyFill="1" applyBorder="1" applyAlignment="1"/>
    <xf numFmtId="9" fontId="41" fillId="2" borderId="0" xfId="0" applyNumberFormat="1" applyFont="1" applyFill="1" applyBorder="1" applyAlignment="1">
      <alignment horizontal="center"/>
    </xf>
    <xf numFmtId="164" fontId="41" fillId="2" borderId="0" xfId="0" applyNumberFormat="1" applyFont="1" applyFill="1" applyBorder="1"/>
    <xf numFmtId="164" fontId="41" fillId="2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46" fillId="0" borderId="0" xfId="3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41" fontId="46" fillId="0" borderId="0" xfId="1" quotePrefix="1" applyFont="1" applyAlignment="1">
      <alignment vertical="center"/>
    </xf>
    <xf numFmtId="0" fontId="17" fillId="0" borderId="10" xfId="0" quotePrefix="1" applyFont="1" applyBorder="1" applyAlignment="1">
      <alignment horizontal="center" vertical="center"/>
    </xf>
    <xf numFmtId="1" fontId="17" fillId="2" borderId="10" xfId="7" applyNumberFormat="1" applyFont="1" applyFill="1" applyBorder="1" applyAlignment="1">
      <alignment horizontal="left" vertical="center" wrapText="1"/>
    </xf>
    <xf numFmtId="1" fontId="17" fillId="0" borderId="1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37" fontId="46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5" fillId="2" borderId="0" xfId="0" applyFont="1" applyFill="1" applyBorder="1" applyAlignment="1">
      <alignment vertical="center"/>
    </xf>
    <xf numFmtId="0" fontId="46" fillId="0" borderId="0" xfId="3" applyFont="1" applyAlignment="1">
      <alignment vertical="center"/>
    </xf>
    <xf numFmtId="0" fontId="45" fillId="2" borderId="0" xfId="0" applyFont="1" applyFill="1" applyBorder="1" applyAlignment="1">
      <alignment horizontal="justify" vertical="center"/>
    </xf>
    <xf numFmtId="0" fontId="46" fillId="0" borderId="0" xfId="0" applyFont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45" fillId="2" borderId="0" xfId="0" applyFont="1" applyFill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2" borderId="0" xfId="0" applyFont="1" applyFill="1" applyBorder="1"/>
    <xf numFmtId="167" fontId="32" fillId="6" borderId="0" xfId="0" applyNumberFormat="1" applyFont="1" applyFill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64" fontId="32" fillId="4" borderId="0" xfId="0" applyNumberFormat="1" applyFont="1" applyFill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8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1" fontId="9" fillId="0" borderId="0" xfId="5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39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5" fontId="10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164" fontId="10" fillId="0" borderId="0" xfId="0" applyNumberFormat="1" applyFont="1" applyBorder="1" applyAlignment="1">
      <alignment horizontal="center" vertical="center"/>
    </xf>
    <xf numFmtId="164" fontId="41" fillId="2" borderId="6" xfId="0" applyNumberFormat="1" applyFont="1" applyFill="1" applyBorder="1" applyAlignment="1">
      <alignment horizontal="center"/>
    </xf>
    <xf numFmtId="164" fontId="41" fillId="2" borderId="8" xfId="0" applyNumberFormat="1" applyFont="1" applyFill="1" applyBorder="1" applyAlignment="1">
      <alignment horizontal="center"/>
    </xf>
    <xf numFmtId="41" fontId="42" fillId="0" borderId="6" xfId="0" quotePrefix="1" applyNumberFormat="1" applyFont="1" applyBorder="1" applyAlignment="1">
      <alignment horizontal="center" vertical="center"/>
    </xf>
    <xf numFmtId="0" fontId="42" fillId="0" borderId="8" xfId="0" quotePrefix="1" applyFont="1" applyBorder="1" applyAlignment="1">
      <alignment horizontal="center" vertical="center"/>
    </xf>
    <xf numFmtId="1" fontId="42" fillId="2" borderId="6" xfId="7" applyNumberFormat="1" applyFont="1" applyFill="1" applyBorder="1" applyAlignment="1">
      <alignment horizontal="center" vertical="center" wrapText="1"/>
    </xf>
    <xf numFmtId="1" fontId="42" fillId="2" borderId="8" xfId="7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164" fontId="37" fillId="0" borderId="13" xfId="0" applyNumberFormat="1" applyFont="1" applyBorder="1" applyAlignment="1">
      <alignment horizontal="center"/>
    </xf>
    <xf numFmtId="0" fontId="42" fillId="0" borderId="3" xfId="3" applyFont="1" applyBorder="1" applyAlignment="1">
      <alignment horizontal="center" vertical="center" wrapText="1"/>
    </xf>
    <xf numFmtId="0" fontId="42" fillId="0" borderId="4" xfId="3" applyFont="1" applyBorder="1" applyAlignment="1">
      <alignment horizontal="center" vertical="center" wrapText="1"/>
    </xf>
    <xf numFmtId="0" fontId="42" fillId="0" borderId="14" xfId="3" applyFont="1" applyBorder="1" applyAlignment="1">
      <alignment horizontal="center" vertical="center" wrapText="1"/>
    </xf>
    <xf numFmtId="0" fontId="42" fillId="0" borderId="5" xfId="3" applyFont="1" applyBorder="1" applyAlignment="1">
      <alignment horizontal="center" vertical="center" wrapText="1"/>
    </xf>
    <xf numFmtId="0" fontId="42" fillId="0" borderId="15" xfId="3" applyFont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164" fontId="38" fillId="0" borderId="0" xfId="0" applyNumberFormat="1" applyFont="1" applyAlignment="1">
      <alignment horizontal="center"/>
    </xf>
    <xf numFmtId="164" fontId="38" fillId="0" borderId="12" xfId="0" applyNumberFormat="1" applyFont="1" applyBorder="1" applyAlignment="1">
      <alignment horizont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42" fillId="0" borderId="0" xfId="3" applyFont="1" applyAlignment="1">
      <alignment horizontal="center" vertical="center"/>
    </xf>
    <xf numFmtId="41" fontId="17" fillId="2" borderId="6" xfId="1" applyFont="1" applyFill="1" applyBorder="1" applyAlignment="1">
      <alignment horizontal="center" vertical="center" wrapText="1"/>
    </xf>
    <xf numFmtId="41" fontId="17" fillId="2" borderId="8" xfId="1" applyFont="1" applyFill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41" fontId="46" fillId="0" borderId="6" xfId="0" quotePrefix="1" applyNumberFormat="1" applyFont="1" applyBorder="1" applyAlignment="1">
      <alignment horizontal="center" vertical="center"/>
    </xf>
    <xf numFmtId="0" fontId="46" fillId="0" borderId="8" xfId="0" quotePrefix="1" applyFont="1" applyBorder="1" applyAlignment="1">
      <alignment horizontal="center" vertical="center"/>
    </xf>
    <xf numFmtId="0" fontId="46" fillId="0" borderId="0" xfId="3" applyFont="1" applyAlignment="1">
      <alignment horizontal="center" vertical="center"/>
    </xf>
    <xf numFmtId="0" fontId="46" fillId="0" borderId="3" xfId="3" applyFont="1" applyBorder="1" applyAlignment="1">
      <alignment horizontal="center" vertical="center" wrapText="1"/>
    </xf>
    <xf numFmtId="0" fontId="46" fillId="0" borderId="4" xfId="3" applyFont="1" applyBorder="1" applyAlignment="1">
      <alignment horizontal="center" vertical="center" wrapText="1"/>
    </xf>
    <xf numFmtId="0" fontId="46" fillId="0" borderId="14" xfId="3" applyFont="1" applyBorder="1" applyAlignment="1">
      <alignment horizontal="center" vertical="center" wrapText="1"/>
    </xf>
    <xf numFmtId="0" fontId="46" fillId="0" borderId="5" xfId="3" applyFont="1" applyBorder="1" applyAlignment="1">
      <alignment horizontal="center" vertical="center" wrapText="1"/>
    </xf>
    <xf numFmtId="0" fontId="46" fillId="0" borderId="15" xfId="3" applyFont="1" applyBorder="1" applyAlignment="1">
      <alignment horizontal="center" vertical="center" wrapText="1"/>
    </xf>
  </cellXfs>
  <cellStyles count="8">
    <cellStyle name="Comma [0]" xfId="1" builtinId="6"/>
    <cellStyle name="Comma [0] 2 2" xfId="5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_12. RBA Rektorat" xfId="7" xr:uid="{00000000-0005-0000-0000-000005000000}"/>
    <cellStyle name="Normal_BKU Januari 2011  1" xfId="6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er/Downloads/TEMPLATE%20LAPORAN%20KEUANGAN%20PENELITIA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ncian Penggunaan Dana"/>
      <sheetName val="Rekap Pajak"/>
      <sheetName val="Rekap Penggunaan Dana"/>
      <sheetName val="Cash Flow"/>
    </sheetNames>
    <sheetDataSet>
      <sheetData sheetId="0">
        <row r="18">
          <cell r="I18">
            <v>0</v>
          </cell>
          <cell r="L18">
            <v>0</v>
          </cell>
          <cell r="M18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"/>
  <sheetViews>
    <sheetView topLeftCell="A85" workbookViewId="0">
      <selection activeCell="K96" sqref="K96"/>
    </sheetView>
  </sheetViews>
  <sheetFormatPr baseColWidth="10" defaultColWidth="11.5" defaultRowHeight="13" x14ac:dyDescent="0.2"/>
  <cols>
    <col min="1" max="1" width="3.5" style="4" customWidth="1"/>
    <col min="2" max="2" width="10" style="1" customWidth="1"/>
    <col min="3" max="3" width="9.83203125" style="1" customWidth="1"/>
    <col min="4" max="4" width="6.6640625" style="1" customWidth="1"/>
    <col min="5" max="5" width="11.5" style="1" customWidth="1"/>
    <col min="6" max="6" width="28.33203125" style="1" customWidth="1"/>
    <col min="7" max="7" width="16.33203125" style="1" customWidth="1"/>
    <col min="8" max="8" width="11.6640625" style="1" customWidth="1"/>
    <col min="9" max="9" width="10.6640625" style="1" customWidth="1"/>
    <col min="10" max="10" width="10.1640625" style="1" customWidth="1"/>
    <col min="11" max="11" width="8.83203125" style="1" customWidth="1"/>
    <col min="12" max="12" width="6.5" style="1" customWidth="1"/>
    <col min="13" max="13" width="9.1640625" style="1" customWidth="1"/>
    <col min="14" max="14" width="14.5" style="1" customWidth="1"/>
    <col min="15" max="15" width="15" style="1" customWidth="1"/>
    <col min="16" max="16" width="4.6640625" style="1" customWidth="1"/>
    <col min="17" max="17" width="11.5" style="1" customWidth="1"/>
    <col min="18" max="18" width="11" style="1" customWidth="1"/>
    <col min="19" max="19" width="17.6640625" style="1" customWidth="1"/>
    <col min="20" max="21" width="11.5" style="1"/>
    <col min="22" max="22" width="17" style="1" customWidth="1"/>
    <col min="23" max="16384" width="11.5" style="1"/>
  </cols>
  <sheetData>
    <row r="1" spans="1:30" ht="21.75" customHeight="1" x14ac:dyDescent="0.15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30" ht="23.25" customHeight="1" x14ac:dyDescent="0.15">
      <c r="A2" s="274" t="s">
        <v>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1:30" ht="18.75" customHeight="1" x14ac:dyDescent="0.15">
      <c r="A3" s="275" t="s">
        <v>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30" ht="21" customHeight="1" x14ac:dyDescent="0.15">
      <c r="A4" s="276" t="s">
        <v>3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</row>
    <row r="5" spans="1:30" ht="14" x14ac:dyDescent="0.2">
      <c r="A5" s="264" t="s">
        <v>4</v>
      </c>
      <c r="B5" s="264"/>
      <c r="C5" s="2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30" ht="16.5" customHeight="1" x14ac:dyDescent="0.2">
      <c r="C6" s="2" t="s">
        <v>6</v>
      </c>
      <c r="D6" s="5"/>
      <c r="E6" s="6"/>
      <c r="F6" s="3"/>
      <c r="G6" s="6"/>
      <c r="H6" s="6"/>
      <c r="I6" s="6"/>
      <c r="J6" s="6"/>
      <c r="K6" s="6"/>
      <c r="L6" s="6"/>
      <c r="M6" s="6"/>
      <c r="N6" s="6"/>
      <c r="O6" s="3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</row>
    <row r="7" spans="1:30" ht="15.75" customHeight="1" x14ac:dyDescent="0.2">
      <c r="A7" s="7"/>
      <c r="B7" s="8"/>
      <c r="C7" s="2" t="s">
        <v>7</v>
      </c>
      <c r="D7" s="5"/>
      <c r="E7" s="9"/>
      <c r="F7" s="3"/>
      <c r="G7" s="9"/>
      <c r="H7" s="9"/>
      <c r="I7" s="9"/>
      <c r="J7" s="9"/>
      <c r="K7" s="9"/>
      <c r="L7" s="9"/>
      <c r="M7" s="9"/>
      <c r="N7" s="9"/>
      <c r="O7" s="3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</row>
    <row r="8" spans="1:30" ht="18" customHeight="1" x14ac:dyDescent="0.2">
      <c r="A8" s="270" t="s">
        <v>8</v>
      </c>
      <c r="B8" s="270"/>
      <c r="C8" s="271" t="s">
        <v>9</v>
      </c>
      <c r="D8" s="271"/>
      <c r="E8" s="271"/>
      <c r="F8" s="271"/>
      <c r="G8" s="271"/>
      <c r="H8" s="271"/>
      <c r="I8" s="10"/>
      <c r="J8" s="10"/>
      <c r="K8" s="10"/>
      <c r="L8" s="10"/>
      <c r="M8" s="10"/>
      <c r="N8" s="10"/>
      <c r="O8" s="3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</row>
    <row r="9" spans="1:30" ht="21" customHeight="1" x14ac:dyDescent="0.2">
      <c r="A9" s="11"/>
      <c r="B9" s="12"/>
      <c r="C9" s="13" t="s">
        <v>10</v>
      </c>
      <c r="D9" s="14"/>
      <c r="E9" s="14"/>
      <c r="F9" s="14"/>
      <c r="G9" s="14"/>
      <c r="H9" s="14"/>
      <c r="I9" s="10"/>
      <c r="J9" s="10"/>
      <c r="K9" s="10"/>
      <c r="L9" s="10"/>
      <c r="M9" s="10"/>
      <c r="N9" s="10"/>
      <c r="O9" s="3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22.5" customHeight="1" x14ac:dyDescent="0.2">
      <c r="A10" s="264" t="s">
        <v>11</v>
      </c>
      <c r="B10" s="264"/>
      <c r="C10" s="16" t="s">
        <v>12</v>
      </c>
      <c r="D10" s="272">
        <v>93000000</v>
      </c>
      <c r="E10" s="272"/>
      <c r="F10" s="17"/>
      <c r="G10" s="16"/>
      <c r="H10" s="16"/>
      <c r="I10" s="3"/>
      <c r="J10" s="3"/>
      <c r="K10" s="3"/>
      <c r="L10" s="3"/>
      <c r="M10" s="3"/>
      <c r="N10" s="3"/>
      <c r="O10" s="3"/>
      <c r="P10" s="15"/>
      <c r="Q10" s="18"/>
      <c r="R10" s="18"/>
      <c r="S10" s="18"/>
      <c r="T10" s="19"/>
      <c r="U10" s="20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6.5" customHeight="1" thickBot="1" x14ac:dyDescent="0.25">
      <c r="A11" s="264"/>
      <c r="B11" s="264"/>
      <c r="C11" s="265"/>
      <c r="D11" s="265"/>
      <c r="E11" s="21"/>
      <c r="F11" s="21"/>
      <c r="G11" s="22"/>
      <c r="H11" s="22"/>
      <c r="I11" s="22"/>
      <c r="J11" s="22"/>
      <c r="K11" s="22"/>
      <c r="L11" s="22"/>
      <c r="M11" s="22"/>
      <c r="N11" s="22"/>
      <c r="O11" s="3"/>
      <c r="P11" s="15"/>
      <c r="Q11" s="18"/>
      <c r="R11" s="18"/>
      <c r="S11" s="18"/>
      <c r="T11" s="19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ht="14" thickTop="1" x14ac:dyDescent="0.2">
      <c r="A12" s="266"/>
      <c r="B12" s="26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4"/>
      <c r="P12" s="15"/>
      <c r="Q12" s="18"/>
      <c r="R12" s="18"/>
      <c r="S12" s="18"/>
      <c r="T12" s="19"/>
      <c r="U12" s="25"/>
      <c r="V12" s="25"/>
      <c r="W12" s="25"/>
      <c r="X12" s="25"/>
      <c r="Y12" s="25"/>
      <c r="Z12" s="25"/>
      <c r="AA12" s="25"/>
      <c r="AB12" s="25"/>
      <c r="AC12" s="15"/>
      <c r="AD12" s="15"/>
    </row>
    <row r="13" spans="1:30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67"/>
      <c r="Q13" s="267"/>
      <c r="R13" s="267"/>
      <c r="S13" s="267"/>
      <c r="T13" s="267"/>
      <c r="U13" s="267"/>
      <c r="V13" s="267"/>
      <c r="W13" s="267"/>
      <c r="X13" s="15"/>
      <c r="Y13" s="26"/>
      <c r="Z13" s="26"/>
      <c r="AA13" s="26"/>
      <c r="AB13" s="26"/>
      <c r="AC13" s="19"/>
      <c r="AD13" s="19"/>
    </row>
    <row r="14" spans="1:30" ht="13.5" customHeight="1" x14ac:dyDescent="0.2">
      <c r="A14" s="261" t="s">
        <v>13</v>
      </c>
      <c r="B14" s="268" t="s">
        <v>14</v>
      </c>
      <c r="C14" s="261" t="s">
        <v>15</v>
      </c>
      <c r="D14" s="261" t="s">
        <v>16</v>
      </c>
      <c r="E14" s="261" t="s">
        <v>17</v>
      </c>
      <c r="F14" s="261" t="s">
        <v>18</v>
      </c>
      <c r="G14" s="261" t="s">
        <v>19</v>
      </c>
      <c r="H14" s="261" t="s">
        <v>20</v>
      </c>
      <c r="I14" s="261" t="s">
        <v>21</v>
      </c>
      <c r="J14" s="261"/>
      <c r="K14" s="261"/>
      <c r="L14" s="261"/>
      <c r="M14" s="261"/>
      <c r="N14" s="262" t="s">
        <v>22</v>
      </c>
      <c r="O14" s="262" t="s">
        <v>23</v>
      </c>
      <c r="P14" s="27"/>
      <c r="Q14" s="28"/>
      <c r="R14" s="28"/>
      <c r="S14" s="28"/>
      <c r="T14" s="28"/>
      <c r="U14" s="29"/>
      <c r="V14" s="30"/>
      <c r="W14" s="30"/>
      <c r="X14" s="30"/>
      <c r="Y14" s="31"/>
      <c r="Z14" s="32"/>
      <c r="AA14" s="32"/>
      <c r="AB14" s="263"/>
      <c r="AC14" s="263"/>
      <c r="AD14" s="263"/>
    </row>
    <row r="15" spans="1:30" ht="14" x14ac:dyDescent="0.2">
      <c r="A15" s="261"/>
      <c r="B15" s="269"/>
      <c r="C15" s="261"/>
      <c r="D15" s="261"/>
      <c r="E15" s="261"/>
      <c r="F15" s="261"/>
      <c r="G15" s="261"/>
      <c r="H15" s="261"/>
      <c r="I15" s="33" t="s">
        <v>24</v>
      </c>
      <c r="J15" s="33" t="s">
        <v>25</v>
      </c>
      <c r="K15" s="33" t="s">
        <v>26</v>
      </c>
      <c r="L15" s="33" t="s">
        <v>27</v>
      </c>
      <c r="M15" s="34" t="s">
        <v>28</v>
      </c>
      <c r="N15" s="262"/>
      <c r="O15" s="262"/>
      <c r="P15" s="27"/>
      <c r="Q15" s="43"/>
      <c r="S15" s="28"/>
      <c r="T15" s="28"/>
      <c r="U15" s="29"/>
      <c r="V15" s="35"/>
      <c r="W15" s="35"/>
      <c r="X15" s="35"/>
      <c r="Y15" s="31"/>
      <c r="Z15" s="36"/>
      <c r="AA15" s="32"/>
      <c r="AB15" s="263"/>
      <c r="AC15" s="263"/>
      <c r="AD15" s="263"/>
    </row>
    <row r="16" spans="1:30" ht="17.25" customHeight="1" x14ac:dyDescent="0.2">
      <c r="A16" s="37">
        <v>1</v>
      </c>
      <c r="B16" s="38">
        <v>2</v>
      </c>
      <c r="C16" s="37">
        <v>3</v>
      </c>
      <c r="D16" s="39">
        <v>4</v>
      </c>
      <c r="E16" s="37">
        <v>5</v>
      </c>
      <c r="F16" s="39">
        <v>6</v>
      </c>
      <c r="G16" s="39">
        <v>7</v>
      </c>
      <c r="H16" s="39">
        <v>8</v>
      </c>
      <c r="I16" s="40">
        <v>9</v>
      </c>
      <c r="J16" s="40">
        <v>10</v>
      </c>
      <c r="K16" s="39">
        <v>11</v>
      </c>
      <c r="L16" s="40">
        <v>12</v>
      </c>
      <c r="M16" s="41">
        <v>13</v>
      </c>
      <c r="N16" s="41">
        <v>14</v>
      </c>
      <c r="O16" s="42">
        <v>15</v>
      </c>
      <c r="P16" s="43"/>
      <c r="Q16" s="43"/>
    </row>
    <row r="17" spans="1:17" ht="23.25" customHeight="1" x14ac:dyDescent="0.2">
      <c r="A17" s="107" t="s">
        <v>30</v>
      </c>
      <c r="B17" s="254" t="s">
        <v>31</v>
      </c>
      <c r="C17" s="255"/>
      <c r="D17" s="255"/>
      <c r="E17" s="256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43"/>
    </row>
    <row r="18" spans="1:17" ht="45.75" customHeight="1" x14ac:dyDescent="0.2">
      <c r="A18" s="44">
        <v>1</v>
      </c>
      <c r="B18" s="45" t="s">
        <v>32</v>
      </c>
      <c r="C18" s="46" t="s">
        <v>33</v>
      </c>
      <c r="D18" s="47"/>
      <c r="E18" s="48">
        <v>43836</v>
      </c>
      <c r="F18" s="46" t="s">
        <v>34</v>
      </c>
      <c r="G18" s="49">
        <v>800000</v>
      </c>
      <c r="H18" s="50"/>
      <c r="I18" s="49"/>
      <c r="J18" s="51"/>
      <c r="K18" s="51"/>
      <c r="L18" s="52"/>
      <c r="M18" s="51"/>
      <c r="N18" s="53"/>
      <c r="O18" s="49">
        <v>800000</v>
      </c>
      <c r="P18" s="43"/>
    </row>
    <row r="19" spans="1:17" ht="45.75" customHeight="1" x14ac:dyDescent="0.2">
      <c r="A19" s="44">
        <v>2</v>
      </c>
      <c r="B19" s="45" t="s">
        <v>32</v>
      </c>
      <c r="C19" s="54" t="s">
        <v>35</v>
      </c>
      <c r="D19" s="47"/>
      <c r="E19" s="48">
        <v>43867</v>
      </c>
      <c r="F19" s="46" t="s">
        <v>36</v>
      </c>
      <c r="G19" s="49">
        <v>975000</v>
      </c>
      <c r="H19" s="50"/>
      <c r="I19" s="49"/>
      <c r="J19" s="51"/>
      <c r="K19" s="51"/>
      <c r="L19" s="52"/>
      <c r="M19" s="51"/>
      <c r="N19" s="51"/>
      <c r="O19" s="49">
        <v>975000</v>
      </c>
      <c r="P19" s="43"/>
      <c r="Q19" s="55"/>
    </row>
    <row r="20" spans="1:17" ht="45.75" customHeight="1" x14ac:dyDescent="0.2">
      <c r="A20" s="44">
        <v>3</v>
      </c>
      <c r="B20" s="45" t="s">
        <v>32</v>
      </c>
      <c r="C20" s="54" t="s">
        <v>35</v>
      </c>
      <c r="D20" s="47"/>
      <c r="E20" s="48">
        <v>43869</v>
      </c>
      <c r="F20" s="46" t="s">
        <v>37</v>
      </c>
      <c r="G20" s="49">
        <v>987000</v>
      </c>
      <c r="H20" s="50"/>
      <c r="I20" s="49"/>
      <c r="J20" s="51"/>
      <c r="K20" s="51"/>
      <c r="L20" s="52"/>
      <c r="M20" s="51"/>
      <c r="N20" s="51"/>
      <c r="O20" s="49">
        <v>987000</v>
      </c>
      <c r="P20" s="43"/>
      <c r="Q20" s="55"/>
    </row>
    <row r="21" spans="1:17" ht="45.75" customHeight="1" x14ac:dyDescent="0.2">
      <c r="A21" s="44">
        <v>4</v>
      </c>
      <c r="B21" s="45" t="s">
        <v>32</v>
      </c>
      <c r="C21" s="46" t="s">
        <v>33</v>
      </c>
      <c r="D21" s="47"/>
      <c r="E21" s="48">
        <v>43871</v>
      </c>
      <c r="F21" s="46" t="s">
        <v>38</v>
      </c>
      <c r="G21" s="49">
        <v>800000</v>
      </c>
      <c r="H21" s="50"/>
      <c r="I21" s="49"/>
      <c r="J21" s="51"/>
      <c r="K21" s="51"/>
      <c r="L21" s="52"/>
      <c r="M21" s="51"/>
      <c r="N21" s="50"/>
      <c r="O21" s="49">
        <v>800000</v>
      </c>
      <c r="P21" s="43"/>
      <c r="Q21" s="55"/>
    </row>
    <row r="22" spans="1:17" ht="45.75" customHeight="1" x14ac:dyDescent="0.2">
      <c r="A22" s="44">
        <v>5</v>
      </c>
      <c r="B22" s="45" t="s">
        <v>32</v>
      </c>
      <c r="C22" s="54" t="s">
        <v>39</v>
      </c>
      <c r="D22" s="47"/>
      <c r="E22" s="48">
        <v>43872</v>
      </c>
      <c r="F22" s="46" t="s">
        <v>40</v>
      </c>
      <c r="G22" s="49">
        <v>245000</v>
      </c>
      <c r="H22" s="50"/>
      <c r="I22" s="49"/>
      <c r="J22" s="51"/>
      <c r="K22" s="51"/>
      <c r="L22" s="52"/>
      <c r="M22" s="51"/>
      <c r="N22" s="50"/>
      <c r="O22" s="49">
        <v>245000</v>
      </c>
      <c r="P22" s="43"/>
      <c r="Q22" s="55"/>
    </row>
    <row r="23" spans="1:17" ht="57" customHeight="1" x14ac:dyDescent="0.2">
      <c r="A23" s="56">
        <v>6</v>
      </c>
      <c r="B23" s="45" t="s">
        <v>32</v>
      </c>
      <c r="C23" s="54" t="s">
        <v>39</v>
      </c>
      <c r="D23" s="47"/>
      <c r="E23" s="48">
        <v>43872</v>
      </c>
      <c r="F23" s="46" t="s">
        <v>41</v>
      </c>
      <c r="G23" s="49">
        <v>245000</v>
      </c>
      <c r="H23" s="50"/>
      <c r="I23" s="49"/>
      <c r="J23" s="51"/>
      <c r="K23" s="51"/>
      <c r="L23" s="52"/>
      <c r="M23" s="51"/>
      <c r="N23" s="51"/>
      <c r="O23" s="49">
        <v>245000</v>
      </c>
      <c r="P23" s="43"/>
    </row>
    <row r="24" spans="1:17" ht="45.75" customHeight="1" x14ac:dyDescent="0.2">
      <c r="A24" s="44">
        <v>7</v>
      </c>
      <c r="B24" s="45" t="s">
        <v>32</v>
      </c>
      <c r="C24" s="54" t="s">
        <v>39</v>
      </c>
      <c r="D24" s="47"/>
      <c r="E24" s="48">
        <v>43872</v>
      </c>
      <c r="F24" s="46" t="s">
        <v>42</v>
      </c>
      <c r="G24" s="49">
        <v>245000</v>
      </c>
      <c r="H24" s="50"/>
      <c r="I24" s="49"/>
      <c r="J24" s="51"/>
      <c r="K24" s="51"/>
      <c r="L24" s="52"/>
      <c r="M24" s="51"/>
      <c r="N24" s="51"/>
      <c r="O24" s="49">
        <v>245000</v>
      </c>
      <c r="P24" s="43"/>
    </row>
    <row r="25" spans="1:17" ht="45.75" customHeight="1" x14ac:dyDescent="0.2">
      <c r="A25" s="44">
        <v>8</v>
      </c>
      <c r="B25" s="45" t="s">
        <v>32</v>
      </c>
      <c r="C25" s="50" t="s">
        <v>43</v>
      </c>
      <c r="D25" s="47"/>
      <c r="E25" s="48">
        <v>43885</v>
      </c>
      <c r="F25" s="46" t="s">
        <v>44</v>
      </c>
      <c r="G25" s="49">
        <v>660000</v>
      </c>
      <c r="H25" s="57"/>
      <c r="I25" s="49"/>
      <c r="J25" s="51"/>
      <c r="K25" s="51"/>
      <c r="L25" s="52"/>
      <c r="M25" s="51"/>
      <c r="N25" s="51"/>
      <c r="O25" s="49">
        <v>660000</v>
      </c>
      <c r="P25" s="43"/>
    </row>
    <row r="26" spans="1:17" ht="45.75" customHeight="1" x14ac:dyDescent="0.2">
      <c r="A26" s="44">
        <v>9</v>
      </c>
      <c r="B26" s="45" t="s">
        <v>32</v>
      </c>
      <c r="C26" s="50" t="s">
        <v>45</v>
      </c>
      <c r="D26" s="58"/>
      <c r="E26" s="48">
        <v>43885</v>
      </c>
      <c r="F26" s="54" t="s">
        <v>46</v>
      </c>
      <c r="G26" s="49">
        <v>1540000</v>
      </c>
      <c r="H26" s="50"/>
      <c r="I26" s="49"/>
      <c r="J26" s="51"/>
      <c r="K26" s="51"/>
      <c r="L26" s="52"/>
      <c r="M26" s="51"/>
      <c r="N26" s="51"/>
      <c r="O26" s="49">
        <v>1540000</v>
      </c>
      <c r="P26" s="43"/>
      <c r="Q26" s="43"/>
    </row>
    <row r="27" spans="1:17" ht="48.75" customHeight="1" x14ac:dyDescent="0.2">
      <c r="A27" s="44">
        <v>10</v>
      </c>
      <c r="B27" s="45" t="s">
        <v>32</v>
      </c>
      <c r="C27" s="54" t="s">
        <v>39</v>
      </c>
      <c r="D27" s="58"/>
      <c r="E27" s="48">
        <v>43892</v>
      </c>
      <c r="F27" s="46" t="s">
        <v>47</v>
      </c>
      <c r="G27" s="49">
        <v>245000</v>
      </c>
      <c r="H27" s="50"/>
      <c r="I27" s="49"/>
      <c r="J27" s="51"/>
      <c r="K27" s="51"/>
      <c r="L27" s="52"/>
      <c r="M27" s="51"/>
      <c r="N27" s="51"/>
      <c r="O27" s="49">
        <v>245000</v>
      </c>
      <c r="P27" s="43"/>
      <c r="Q27" s="43"/>
    </row>
    <row r="28" spans="1:17" ht="60" customHeight="1" x14ac:dyDescent="0.2">
      <c r="A28" s="59">
        <v>11</v>
      </c>
      <c r="B28" s="45" t="s">
        <v>32</v>
      </c>
      <c r="C28" s="54" t="s">
        <v>39</v>
      </c>
      <c r="D28" s="58"/>
      <c r="E28" s="48">
        <v>43892</v>
      </c>
      <c r="F28" s="46" t="s">
        <v>48</v>
      </c>
      <c r="G28" s="49">
        <v>245000</v>
      </c>
      <c r="H28" s="50"/>
      <c r="I28" s="49"/>
      <c r="J28" s="51"/>
      <c r="K28" s="51"/>
      <c r="L28" s="52"/>
      <c r="M28" s="51"/>
      <c r="N28" s="51"/>
      <c r="O28" s="49">
        <v>245000</v>
      </c>
      <c r="P28" s="43"/>
      <c r="Q28" s="43"/>
    </row>
    <row r="29" spans="1:17" ht="51" customHeight="1" x14ac:dyDescent="0.2">
      <c r="A29" s="59">
        <v>12</v>
      </c>
      <c r="B29" s="45" t="s">
        <v>32</v>
      </c>
      <c r="C29" s="54" t="s">
        <v>39</v>
      </c>
      <c r="D29" s="47"/>
      <c r="E29" s="48">
        <v>43892</v>
      </c>
      <c r="F29" s="46" t="s">
        <v>49</v>
      </c>
      <c r="G29" s="49">
        <v>245000</v>
      </c>
      <c r="H29" s="50"/>
      <c r="I29" s="49"/>
      <c r="J29" s="51"/>
      <c r="K29" s="51"/>
      <c r="L29" s="52"/>
      <c r="M29" s="51"/>
      <c r="N29" s="51"/>
      <c r="O29" s="49">
        <v>245000</v>
      </c>
      <c r="P29" s="43"/>
      <c r="Q29" s="43"/>
    </row>
    <row r="30" spans="1:17" ht="45.75" customHeight="1" x14ac:dyDescent="0.2">
      <c r="A30" s="44">
        <v>13</v>
      </c>
      <c r="B30" s="45" t="s">
        <v>32</v>
      </c>
      <c r="C30" s="46" t="s">
        <v>33</v>
      </c>
      <c r="D30" s="60"/>
      <c r="E30" s="48">
        <v>43899</v>
      </c>
      <c r="F30" s="46" t="s">
        <v>50</v>
      </c>
      <c r="G30" s="49">
        <v>800000</v>
      </c>
      <c r="H30" s="50"/>
      <c r="I30" s="49"/>
      <c r="J30" s="51"/>
      <c r="K30" s="51"/>
      <c r="L30" s="52"/>
      <c r="M30" s="51"/>
      <c r="N30" s="51"/>
      <c r="O30" s="49">
        <v>800000</v>
      </c>
      <c r="P30" s="43"/>
      <c r="Q30" s="43"/>
    </row>
    <row r="31" spans="1:17" ht="45.75" customHeight="1" x14ac:dyDescent="0.2">
      <c r="A31" s="44">
        <v>14</v>
      </c>
      <c r="B31" s="45" t="s">
        <v>32</v>
      </c>
      <c r="C31" s="54" t="s">
        <v>51</v>
      </c>
      <c r="D31" s="47"/>
      <c r="E31" s="48">
        <v>43902</v>
      </c>
      <c r="F31" s="46" t="s">
        <v>52</v>
      </c>
      <c r="G31" s="49">
        <v>709500</v>
      </c>
      <c r="H31" s="50"/>
      <c r="I31" s="49"/>
      <c r="J31" s="51"/>
      <c r="K31" s="51"/>
      <c r="L31" s="52"/>
      <c r="M31" s="51"/>
      <c r="N31" s="51"/>
      <c r="O31" s="49">
        <v>709500</v>
      </c>
      <c r="P31" s="43"/>
      <c r="Q31" s="43"/>
    </row>
    <row r="32" spans="1:17" ht="45.75" customHeight="1" x14ac:dyDescent="0.2">
      <c r="A32" s="44">
        <v>15</v>
      </c>
      <c r="B32" s="45" t="s">
        <v>32</v>
      </c>
      <c r="C32" s="54" t="s">
        <v>51</v>
      </c>
      <c r="D32" s="58"/>
      <c r="E32" s="48">
        <v>43905</v>
      </c>
      <c r="F32" s="46" t="s">
        <v>53</v>
      </c>
      <c r="G32" s="49">
        <v>870000</v>
      </c>
      <c r="H32" s="50"/>
      <c r="I32" s="49"/>
      <c r="J32" s="51"/>
      <c r="K32" s="51"/>
      <c r="L32" s="52"/>
      <c r="M32" s="51"/>
      <c r="N32" s="51"/>
      <c r="O32" s="49">
        <v>870000</v>
      </c>
      <c r="P32" s="43"/>
      <c r="Q32" s="43"/>
    </row>
    <row r="33" spans="1:17" ht="45.75" customHeight="1" x14ac:dyDescent="0.2">
      <c r="A33" s="44">
        <v>16</v>
      </c>
      <c r="B33" s="45" t="s">
        <v>32</v>
      </c>
      <c r="C33" s="50" t="s">
        <v>43</v>
      </c>
      <c r="D33" s="60"/>
      <c r="E33" s="48">
        <v>43906</v>
      </c>
      <c r="F33" s="46" t="s">
        <v>54</v>
      </c>
      <c r="G33" s="49">
        <v>495000</v>
      </c>
      <c r="H33" s="50"/>
      <c r="I33" s="49"/>
      <c r="J33" s="51"/>
      <c r="K33" s="51"/>
      <c r="L33" s="52"/>
      <c r="M33" s="51"/>
      <c r="N33" s="51"/>
      <c r="O33" s="49">
        <v>495000</v>
      </c>
      <c r="P33" s="43"/>
    </row>
    <row r="34" spans="1:17" ht="45.75" customHeight="1" x14ac:dyDescent="0.2">
      <c r="A34" s="44">
        <v>17</v>
      </c>
      <c r="B34" s="45" t="s">
        <v>32</v>
      </c>
      <c r="C34" s="60" t="s">
        <v>55</v>
      </c>
      <c r="D34" s="60"/>
      <c r="E34" s="48">
        <v>43906</v>
      </c>
      <c r="F34" s="54" t="s">
        <v>56</v>
      </c>
      <c r="G34" s="49">
        <v>1155000</v>
      </c>
      <c r="H34" s="50"/>
      <c r="I34" s="49"/>
      <c r="J34" s="51"/>
      <c r="K34" s="51"/>
      <c r="L34" s="52"/>
      <c r="M34" s="51"/>
      <c r="N34" s="51"/>
      <c r="O34" s="49">
        <v>1155000</v>
      </c>
      <c r="P34" s="43"/>
      <c r="Q34" s="43"/>
    </row>
    <row r="35" spans="1:17" ht="45.75" customHeight="1" x14ac:dyDescent="0.2">
      <c r="A35" s="44">
        <v>18</v>
      </c>
      <c r="B35" s="45" t="s">
        <v>32</v>
      </c>
      <c r="C35" s="54" t="s">
        <v>51</v>
      </c>
      <c r="D35" s="47"/>
      <c r="E35" s="48">
        <v>43907</v>
      </c>
      <c r="F35" s="46" t="s">
        <v>57</v>
      </c>
      <c r="G35" s="49">
        <v>885000</v>
      </c>
      <c r="H35" s="50"/>
      <c r="I35" s="49"/>
      <c r="J35" s="51"/>
      <c r="K35" s="51"/>
      <c r="L35" s="52"/>
      <c r="M35" s="51"/>
      <c r="N35" s="51"/>
      <c r="O35" s="49">
        <v>885000</v>
      </c>
      <c r="P35" s="43"/>
      <c r="Q35" s="43"/>
    </row>
    <row r="36" spans="1:17" ht="45.75" customHeight="1" x14ac:dyDescent="0.2">
      <c r="A36" s="44">
        <v>19</v>
      </c>
      <c r="B36" s="45" t="s">
        <v>32</v>
      </c>
      <c r="C36" s="54" t="s">
        <v>39</v>
      </c>
      <c r="D36" s="61"/>
      <c r="E36" s="48">
        <v>43922</v>
      </c>
      <c r="F36" s="46" t="s">
        <v>58</v>
      </c>
      <c r="G36" s="49">
        <v>245000</v>
      </c>
      <c r="H36" s="50"/>
      <c r="I36" s="49"/>
      <c r="J36" s="51"/>
      <c r="K36" s="51"/>
      <c r="L36" s="52"/>
      <c r="M36" s="51"/>
      <c r="N36" s="51"/>
      <c r="O36" s="49">
        <v>245000</v>
      </c>
      <c r="P36" s="43"/>
    </row>
    <row r="37" spans="1:17" ht="52.5" customHeight="1" x14ac:dyDescent="0.2">
      <c r="A37" s="44">
        <v>20</v>
      </c>
      <c r="B37" s="45" t="s">
        <v>32</v>
      </c>
      <c r="C37" s="54" t="s">
        <v>39</v>
      </c>
      <c r="D37" s="47"/>
      <c r="E37" s="48">
        <v>43922</v>
      </c>
      <c r="F37" s="46" t="s">
        <v>59</v>
      </c>
      <c r="G37" s="49">
        <v>245000</v>
      </c>
      <c r="H37" s="50"/>
      <c r="I37" s="49"/>
      <c r="J37" s="51"/>
      <c r="K37" s="51"/>
      <c r="L37" s="52"/>
      <c r="M37" s="51"/>
      <c r="N37" s="51"/>
      <c r="O37" s="49">
        <v>245000</v>
      </c>
      <c r="P37" s="43"/>
      <c r="Q37" s="43"/>
    </row>
    <row r="38" spans="1:17" ht="51.75" customHeight="1" x14ac:dyDescent="0.2">
      <c r="A38" s="44">
        <v>21</v>
      </c>
      <c r="B38" s="45" t="s">
        <v>32</v>
      </c>
      <c r="C38" s="54" t="s">
        <v>39</v>
      </c>
      <c r="D38" s="47"/>
      <c r="E38" s="48">
        <v>43922</v>
      </c>
      <c r="F38" s="46" t="s">
        <v>60</v>
      </c>
      <c r="G38" s="49">
        <v>245000</v>
      </c>
      <c r="H38" s="50"/>
      <c r="I38" s="49"/>
      <c r="J38" s="51"/>
      <c r="K38" s="51"/>
      <c r="L38" s="52"/>
      <c r="M38" s="51"/>
      <c r="N38" s="51"/>
      <c r="O38" s="49">
        <v>245000</v>
      </c>
      <c r="P38" s="43"/>
      <c r="Q38" s="55"/>
    </row>
    <row r="39" spans="1:17" ht="45.75" customHeight="1" x14ac:dyDescent="0.2">
      <c r="A39" s="44">
        <v>22</v>
      </c>
      <c r="B39" s="45" t="s">
        <v>32</v>
      </c>
      <c r="C39" s="46" t="s">
        <v>33</v>
      </c>
      <c r="D39" s="47"/>
      <c r="E39" s="48">
        <v>43928</v>
      </c>
      <c r="F39" s="46" t="s">
        <v>61</v>
      </c>
      <c r="G39" s="49">
        <v>800000</v>
      </c>
      <c r="H39" s="50"/>
      <c r="I39" s="50"/>
      <c r="J39" s="50"/>
      <c r="K39" s="50"/>
      <c r="L39" s="50"/>
      <c r="M39" s="50"/>
      <c r="N39" s="50"/>
      <c r="O39" s="49">
        <v>800000</v>
      </c>
      <c r="P39" s="43"/>
      <c r="Q39" s="43"/>
    </row>
    <row r="40" spans="1:17" ht="45.75" customHeight="1" x14ac:dyDescent="0.2">
      <c r="A40" s="44">
        <v>23</v>
      </c>
      <c r="B40" s="45" t="s">
        <v>32</v>
      </c>
      <c r="C40" s="54" t="s">
        <v>51</v>
      </c>
      <c r="D40" s="47"/>
      <c r="E40" s="48">
        <v>43931</v>
      </c>
      <c r="F40" s="46" t="s">
        <v>62</v>
      </c>
      <c r="G40" s="49">
        <v>638000</v>
      </c>
      <c r="H40" s="50"/>
      <c r="I40" s="49"/>
      <c r="J40" s="51"/>
      <c r="K40" s="51"/>
      <c r="L40" s="52"/>
      <c r="M40" s="51"/>
      <c r="N40" s="51"/>
      <c r="O40" s="49">
        <v>638000</v>
      </c>
      <c r="P40" s="43"/>
      <c r="Q40" s="43"/>
    </row>
    <row r="41" spans="1:17" ht="45.75" customHeight="1" x14ac:dyDescent="0.2">
      <c r="A41" s="44">
        <v>24</v>
      </c>
      <c r="B41" s="45" t="s">
        <v>32</v>
      </c>
      <c r="C41" s="54" t="s">
        <v>51</v>
      </c>
      <c r="D41" s="50"/>
      <c r="E41" s="48">
        <v>43933</v>
      </c>
      <c r="F41" s="46" t="s">
        <v>63</v>
      </c>
      <c r="G41" s="49">
        <v>900000</v>
      </c>
      <c r="H41" s="50"/>
      <c r="I41" s="49"/>
      <c r="J41" s="51"/>
      <c r="K41" s="51"/>
      <c r="L41" s="52"/>
      <c r="M41" s="51"/>
      <c r="N41" s="51"/>
      <c r="O41" s="49">
        <v>900000</v>
      </c>
      <c r="P41" s="43"/>
      <c r="Q41" s="43"/>
    </row>
    <row r="42" spans="1:17" ht="45.75" customHeight="1" x14ac:dyDescent="0.2">
      <c r="A42" s="44">
        <v>25</v>
      </c>
      <c r="B42" s="45" t="s">
        <v>32</v>
      </c>
      <c r="C42" s="54" t="s">
        <v>51</v>
      </c>
      <c r="D42" s="47"/>
      <c r="E42" s="48">
        <v>43938</v>
      </c>
      <c r="F42" s="46" t="s">
        <v>64</v>
      </c>
      <c r="G42" s="49">
        <v>693000</v>
      </c>
      <c r="H42" s="50"/>
      <c r="I42" s="49"/>
      <c r="J42" s="51"/>
      <c r="K42" s="51"/>
      <c r="L42" s="52"/>
      <c r="M42" s="51"/>
      <c r="N42" s="51"/>
      <c r="O42" s="49">
        <v>693000</v>
      </c>
      <c r="P42" s="43"/>
    </row>
    <row r="43" spans="1:17" ht="45.75" customHeight="1" x14ac:dyDescent="0.2">
      <c r="A43" s="44">
        <v>26</v>
      </c>
      <c r="B43" s="45" t="s">
        <v>32</v>
      </c>
      <c r="C43" s="54" t="s">
        <v>35</v>
      </c>
      <c r="D43" s="58"/>
      <c r="E43" s="48">
        <v>43941</v>
      </c>
      <c r="F43" s="46" t="s">
        <v>65</v>
      </c>
      <c r="G43" s="49">
        <v>1219000</v>
      </c>
      <c r="H43" s="50"/>
      <c r="I43" s="49"/>
      <c r="J43" s="51"/>
      <c r="K43" s="51"/>
      <c r="L43" s="52"/>
      <c r="M43" s="51"/>
      <c r="N43" s="51"/>
      <c r="O43" s="49">
        <v>1219000</v>
      </c>
      <c r="P43" s="43"/>
    </row>
    <row r="44" spans="1:17" ht="54.75" customHeight="1" x14ac:dyDescent="0.2">
      <c r="A44" s="44">
        <v>27</v>
      </c>
      <c r="B44" s="45" t="s">
        <v>32</v>
      </c>
      <c r="C44" s="54" t="s">
        <v>66</v>
      </c>
      <c r="D44" s="47"/>
      <c r="E44" s="48">
        <v>43953</v>
      </c>
      <c r="F44" s="46" t="s">
        <v>64</v>
      </c>
      <c r="G44" s="49">
        <v>374000</v>
      </c>
      <c r="H44" s="50"/>
      <c r="I44" s="49"/>
      <c r="J44" s="51"/>
      <c r="K44" s="51"/>
      <c r="L44" s="52"/>
      <c r="M44" s="51"/>
      <c r="N44" s="51"/>
      <c r="O44" s="49">
        <v>374000</v>
      </c>
      <c r="P44" s="43"/>
    </row>
    <row r="45" spans="1:17" ht="51" customHeight="1" x14ac:dyDescent="0.2">
      <c r="A45" s="44">
        <v>28</v>
      </c>
      <c r="B45" s="45" t="s">
        <v>32</v>
      </c>
      <c r="C45" s="54" t="s">
        <v>39</v>
      </c>
      <c r="D45" s="47"/>
      <c r="E45" s="48">
        <v>43956</v>
      </c>
      <c r="F45" s="46" t="s">
        <v>67</v>
      </c>
      <c r="G45" s="49">
        <v>245000</v>
      </c>
      <c r="H45" s="50"/>
      <c r="I45" s="49"/>
      <c r="J45" s="51"/>
      <c r="K45" s="51"/>
      <c r="L45" s="52"/>
      <c r="M45" s="51"/>
      <c r="N45" s="51"/>
      <c r="O45" s="49">
        <v>245000</v>
      </c>
      <c r="P45" s="43"/>
    </row>
    <row r="46" spans="1:17" ht="51" customHeight="1" x14ac:dyDescent="0.2">
      <c r="A46" s="44">
        <v>29</v>
      </c>
      <c r="B46" s="45" t="s">
        <v>32</v>
      </c>
      <c r="C46" s="54" t="s">
        <v>39</v>
      </c>
      <c r="D46" s="47"/>
      <c r="E46" s="48">
        <v>43956</v>
      </c>
      <c r="F46" s="46" t="s">
        <v>68</v>
      </c>
      <c r="G46" s="49">
        <v>245000</v>
      </c>
      <c r="H46" s="50"/>
      <c r="I46" s="50"/>
      <c r="J46" s="50"/>
      <c r="K46" s="50"/>
      <c r="L46" s="50"/>
      <c r="M46" s="50"/>
      <c r="N46" s="50"/>
      <c r="O46" s="49">
        <v>245000</v>
      </c>
      <c r="P46" s="43"/>
    </row>
    <row r="47" spans="1:17" ht="51" customHeight="1" x14ac:dyDescent="0.2">
      <c r="A47" s="44">
        <v>30</v>
      </c>
      <c r="B47" s="45" t="s">
        <v>32</v>
      </c>
      <c r="C47" s="54" t="s">
        <v>39</v>
      </c>
      <c r="D47" s="58"/>
      <c r="E47" s="48">
        <v>43956</v>
      </c>
      <c r="F47" s="46" t="s">
        <v>69</v>
      </c>
      <c r="G47" s="49">
        <v>245000</v>
      </c>
      <c r="H47" s="50"/>
      <c r="I47" s="50"/>
      <c r="J47" s="50"/>
      <c r="K47" s="50"/>
      <c r="L47" s="50"/>
      <c r="M47" s="50"/>
      <c r="N47" s="50"/>
      <c r="O47" s="49">
        <v>245000</v>
      </c>
      <c r="P47" s="43"/>
    </row>
    <row r="48" spans="1:17" ht="45.75" customHeight="1" x14ac:dyDescent="0.2">
      <c r="A48" s="44">
        <v>31</v>
      </c>
      <c r="B48" s="45" t="s">
        <v>32</v>
      </c>
      <c r="C48" s="46" t="s">
        <v>33</v>
      </c>
      <c r="D48" s="58"/>
      <c r="E48" s="48">
        <v>43960</v>
      </c>
      <c r="F48" s="46" t="s">
        <v>70</v>
      </c>
      <c r="G48" s="49">
        <v>800000</v>
      </c>
      <c r="H48" s="50"/>
      <c r="I48" s="50"/>
      <c r="J48" s="50"/>
      <c r="K48" s="50"/>
      <c r="L48" s="50"/>
      <c r="M48" s="50"/>
      <c r="N48" s="50"/>
      <c r="O48" s="49">
        <v>800000</v>
      </c>
    </row>
    <row r="49" spans="1:15" ht="45.75" customHeight="1" x14ac:dyDescent="0.2">
      <c r="A49" s="44">
        <v>32</v>
      </c>
      <c r="B49" s="45" t="s">
        <v>32</v>
      </c>
      <c r="C49" s="54" t="s">
        <v>51</v>
      </c>
      <c r="D49" s="58"/>
      <c r="E49" s="48">
        <v>43983</v>
      </c>
      <c r="F49" s="46" t="s">
        <v>71</v>
      </c>
      <c r="G49" s="49">
        <v>348000</v>
      </c>
      <c r="H49" s="50"/>
      <c r="I49" s="49"/>
      <c r="J49" s="51"/>
      <c r="K49" s="51"/>
      <c r="L49" s="52"/>
      <c r="M49" s="51"/>
      <c r="N49" s="51"/>
      <c r="O49" s="49">
        <v>348000</v>
      </c>
    </row>
    <row r="50" spans="1:15" ht="45.75" customHeight="1" x14ac:dyDescent="0.2">
      <c r="A50" s="44">
        <v>33</v>
      </c>
      <c r="B50" s="45" t="s">
        <v>32</v>
      </c>
      <c r="C50" s="46" t="s">
        <v>33</v>
      </c>
      <c r="D50" s="58"/>
      <c r="E50" s="48">
        <v>43991</v>
      </c>
      <c r="F50" s="46" t="s">
        <v>72</v>
      </c>
      <c r="G50" s="49">
        <v>800000</v>
      </c>
      <c r="H50" s="50"/>
      <c r="I50" s="49"/>
      <c r="J50" s="51"/>
      <c r="K50" s="51"/>
      <c r="L50" s="52"/>
      <c r="M50" s="51"/>
      <c r="N50" s="51"/>
      <c r="O50" s="49">
        <v>800000</v>
      </c>
    </row>
    <row r="51" spans="1:15" ht="45.75" customHeight="1" x14ac:dyDescent="0.2">
      <c r="A51" s="44">
        <v>34</v>
      </c>
      <c r="B51" s="45" t="s">
        <v>32</v>
      </c>
      <c r="C51" s="54" t="s">
        <v>39</v>
      </c>
      <c r="D51" s="58"/>
      <c r="E51" s="48">
        <v>43992</v>
      </c>
      <c r="F51" s="46" t="s">
        <v>73</v>
      </c>
      <c r="G51" s="49">
        <v>245000</v>
      </c>
      <c r="H51" s="50"/>
      <c r="I51" s="49"/>
      <c r="J51" s="51"/>
      <c r="K51" s="51"/>
      <c r="L51" s="52"/>
      <c r="M51" s="51"/>
      <c r="N51" s="51"/>
      <c r="O51" s="49">
        <v>245000</v>
      </c>
    </row>
    <row r="52" spans="1:15" ht="49.5" customHeight="1" x14ac:dyDescent="0.2">
      <c r="A52" s="44">
        <v>35</v>
      </c>
      <c r="B52" s="45" t="s">
        <v>32</v>
      </c>
      <c r="C52" s="54" t="s">
        <v>39</v>
      </c>
      <c r="D52" s="47"/>
      <c r="E52" s="48">
        <v>43992</v>
      </c>
      <c r="F52" s="46" t="s">
        <v>74</v>
      </c>
      <c r="G52" s="49">
        <v>245000</v>
      </c>
      <c r="H52" s="50"/>
      <c r="I52" s="50"/>
      <c r="J52" s="50"/>
      <c r="K52" s="50"/>
      <c r="L52" s="50"/>
      <c r="M52" s="50"/>
      <c r="N52" s="50"/>
      <c r="O52" s="49">
        <v>245000</v>
      </c>
    </row>
    <row r="53" spans="1:15" ht="45.75" customHeight="1" x14ac:dyDescent="0.2">
      <c r="A53" s="44">
        <v>36</v>
      </c>
      <c r="B53" s="45" t="s">
        <v>32</v>
      </c>
      <c r="C53" s="54" t="s">
        <v>39</v>
      </c>
      <c r="D53" s="47"/>
      <c r="E53" s="48">
        <v>43992</v>
      </c>
      <c r="F53" s="46" t="s">
        <v>69</v>
      </c>
      <c r="G53" s="49">
        <v>245000</v>
      </c>
      <c r="H53" s="50"/>
      <c r="I53" s="50"/>
      <c r="J53" s="50"/>
      <c r="K53" s="50"/>
      <c r="L53" s="50"/>
      <c r="M53" s="50"/>
      <c r="N53" s="50"/>
      <c r="O53" s="49">
        <v>245000</v>
      </c>
    </row>
    <row r="54" spans="1:15" ht="45.75" customHeight="1" x14ac:dyDescent="0.2">
      <c r="A54" s="44">
        <v>37</v>
      </c>
      <c r="B54" s="45" t="s">
        <v>32</v>
      </c>
      <c r="C54" s="46" t="s">
        <v>43</v>
      </c>
      <c r="D54" s="47"/>
      <c r="E54" s="48">
        <v>44005</v>
      </c>
      <c r="F54" s="46" t="s">
        <v>75</v>
      </c>
      <c r="G54" s="49">
        <v>660000</v>
      </c>
      <c r="H54" s="50"/>
      <c r="I54" s="49"/>
      <c r="J54" s="51"/>
      <c r="K54" s="51"/>
      <c r="L54" s="52"/>
      <c r="M54" s="51"/>
      <c r="N54" s="51"/>
      <c r="O54" s="49">
        <v>660000</v>
      </c>
    </row>
    <row r="55" spans="1:15" ht="45.75" customHeight="1" x14ac:dyDescent="0.2">
      <c r="A55" s="44">
        <v>38</v>
      </c>
      <c r="B55" s="45" t="s">
        <v>32</v>
      </c>
      <c r="C55" s="54" t="s">
        <v>76</v>
      </c>
      <c r="D55" s="47"/>
      <c r="E55" s="48">
        <v>44005</v>
      </c>
      <c r="F55" s="54" t="s">
        <v>77</v>
      </c>
      <c r="G55" s="49">
        <v>1540000</v>
      </c>
      <c r="H55" s="50"/>
      <c r="I55" s="49"/>
      <c r="J55" s="51"/>
      <c r="K55" s="51"/>
      <c r="L55" s="52"/>
      <c r="M55" s="51"/>
      <c r="N55" s="51"/>
      <c r="O55" s="49">
        <v>1540000</v>
      </c>
    </row>
    <row r="56" spans="1:15" ht="45.75" customHeight="1" x14ac:dyDescent="0.2">
      <c r="A56" s="44">
        <v>39</v>
      </c>
      <c r="B56" s="45" t="s">
        <v>32</v>
      </c>
      <c r="C56" s="54" t="s">
        <v>35</v>
      </c>
      <c r="D56" s="58"/>
      <c r="E56" s="48">
        <v>44010</v>
      </c>
      <c r="F56" s="46" t="s">
        <v>65</v>
      </c>
      <c r="G56" s="49">
        <v>947000</v>
      </c>
      <c r="H56" s="50"/>
      <c r="I56" s="50"/>
      <c r="J56" s="50"/>
      <c r="K56" s="50"/>
      <c r="L56" s="50"/>
      <c r="M56" s="50"/>
      <c r="N56" s="50"/>
      <c r="O56" s="49">
        <v>947000</v>
      </c>
    </row>
    <row r="57" spans="1:15" ht="45.75" customHeight="1" x14ac:dyDescent="0.2">
      <c r="A57" s="44">
        <v>40</v>
      </c>
      <c r="B57" s="45" t="s">
        <v>32</v>
      </c>
      <c r="C57" s="54" t="s">
        <v>39</v>
      </c>
      <c r="D57" s="60"/>
      <c r="E57" s="48">
        <v>44015</v>
      </c>
      <c r="F57" s="46" t="s">
        <v>78</v>
      </c>
      <c r="G57" s="49">
        <v>245000</v>
      </c>
      <c r="H57" s="50"/>
      <c r="I57" s="49"/>
      <c r="J57" s="51"/>
      <c r="K57" s="51"/>
      <c r="L57" s="52"/>
      <c r="M57" s="51"/>
      <c r="N57" s="51"/>
      <c r="O57" s="49">
        <v>245000</v>
      </c>
    </row>
    <row r="58" spans="1:15" ht="49.5" customHeight="1" x14ac:dyDescent="0.2">
      <c r="A58" s="44">
        <v>41</v>
      </c>
      <c r="B58" s="45" t="s">
        <v>32</v>
      </c>
      <c r="C58" s="54" t="s">
        <v>39</v>
      </c>
      <c r="D58" s="60"/>
      <c r="E58" s="48">
        <v>44015</v>
      </c>
      <c r="F58" s="46" t="s">
        <v>79</v>
      </c>
      <c r="G58" s="49">
        <v>245000</v>
      </c>
      <c r="H58" s="50"/>
      <c r="I58" s="50"/>
      <c r="J58" s="50"/>
      <c r="K58" s="50"/>
      <c r="L58" s="50"/>
      <c r="M58" s="50"/>
      <c r="N58" s="50"/>
      <c r="O58" s="49">
        <v>245000</v>
      </c>
    </row>
    <row r="59" spans="1:15" ht="49.5" customHeight="1" x14ac:dyDescent="0.2">
      <c r="A59" s="62">
        <v>42</v>
      </c>
      <c r="B59" s="45" t="s">
        <v>32</v>
      </c>
      <c r="C59" s="54" t="s">
        <v>39</v>
      </c>
      <c r="D59" s="60"/>
      <c r="E59" s="48">
        <v>44015</v>
      </c>
      <c r="F59" s="46" t="s">
        <v>80</v>
      </c>
      <c r="G59" s="49">
        <v>245000</v>
      </c>
      <c r="H59" s="50"/>
      <c r="I59" s="50"/>
      <c r="J59" s="50"/>
      <c r="K59" s="50"/>
      <c r="L59" s="50"/>
      <c r="M59" s="50"/>
      <c r="N59" s="50"/>
      <c r="O59" s="49">
        <v>245000</v>
      </c>
    </row>
    <row r="60" spans="1:15" ht="45.75" customHeight="1" x14ac:dyDescent="0.2">
      <c r="A60" s="62">
        <v>43</v>
      </c>
      <c r="B60" s="45" t="s">
        <v>32</v>
      </c>
      <c r="C60" s="46" t="s">
        <v>33</v>
      </c>
      <c r="D60" s="47"/>
      <c r="E60" s="48">
        <v>44026</v>
      </c>
      <c r="F60" s="46" t="s">
        <v>81</v>
      </c>
      <c r="G60" s="49">
        <v>800000</v>
      </c>
      <c r="H60" s="50"/>
      <c r="I60" s="49"/>
      <c r="J60" s="51"/>
      <c r="K60" s="51"/>
      <c r="L60" s="52"/>
      <c r="M60" s="51"/>
      <c r="N60" s="51"/>
      <c r="O60" s="49">
        <v>800000</v>
      </c>
    </row>
    <row r="61" spans="1:15" ht="45.75" customHeight="1" x14ac:dyDescent="0.2">
      <c r="A61" s="62">
        <v>44</v>
      </c>
      <c r="B61" s="45" t="s">
        <v>32</v>
      </c>
      <c r="C61" s="54" t="s">
        <v>82</v>
      </c>
      <c r="D61" s="47"/>
      <c r="E61" s="48">
        <v>44037</v>
      </c>
      <c r="F61" s="46" t="s">
        <v>83</v>
      </c>
      <c r="G61" s="49">
        <v>660000</v>
      </c>
      <c r="H61" s="50"/>
      <c r="I61" s="49"/>
      <c r="J61" s="51"/>
      <c r="K61" s="51"/>
      <c r="L61" s="52"/>
      <c r="M61" s="51"/>
      <c r="N61" s="51"/>
      <c r="O61" s="49">
        <v>660000</v>
      </c>
    </row>
    <row r="62" spans="1:15" ht="45.75" customHeight="1" x14ac:dyDescent="0.2">
      <c r="A62" s="44">
        <v>45</v>
      </c>
      <c r="B62" s="45" t="s">
        <v>32</v>
      </c>
      <c r="C62" s="50" t="s">
        <v>45</v>
      </c>
      <c r="D62" s="47"/>
      <c r="E62" s="48">
        <v>44037</v>
      </c>
      <c r="F62" s="46" t="s">
        <v>84</v>
      </c>
      <c r="G62" s="49">
        <v>1540000</v>
      </c>
      <c r="H62" s="50"/>
      <c r="I62" s="49"/>
      <c r="J62" s="51"/>
      <c r="K62" s="51"/>
      <c r="L62" s="52"/>
      <c r="M62" s="51"/>
      <c r="N62" s="51"/>
      <c r="O62" s="49">
        <v>1540000</v>
      </c>
    </row>
    <row r="63" spans="1:15" ht="45.75" customHeight="1" x14ac:dyDescent="0.2">
      <c r="A63" s="44">
        <v>46</v>
      </c>
      <c r="B63" s="45" t="s">
        <v>32</v>
      </c>
      <c r="C63" s="54" t="s">
        <v>51</v>
      </c>
      <c r="D63" s="47"/>
      <c r="E63" s="48">
        <v>44039</v>
      </c>
      <c r="F63" s="46" t="s">
        <v>85</v>
      </c>
      <c r="G63" s="49">
        <v>420000</v>
      </c>
      <c r="H63" s="50"/>
      <c r="I63" s="49"/>
      <c r="J63" s="51"/>
      <c r="K63" s="51"/>
      <c r="L63" s="52"/>
      <c r="M63" s="51"/>
      <c r="N63" s="51"/>
      <c r="O63" s="49">
        <v>420000</v>
      </c>
    </row>
    <row r="64" spans="1:15" ht="45.75" customHeight="1" x14ac:dyDescent="0.2">
      <c r="A64" s="44">
        <v>47</v>
      </c>
      <c r="B64" s="45" t="s">
        <v>32</v>
      </c>
      <c r="C64" s="46" t="s">
        <v>33</v>
      </c>
      <c r="D64" s="60"/>
      <c r="E64" s="48">
        <v>44046</v>
      </c>
      <c r="F64" s="46" t="s">
        <v>86</v>
      </c>
      <c r="G64" s="49">
        <v>800000</v>
      </c>
      <c r="H64" s="60"/>
      <c r="I64" s="60"/>
      <c r="J64" s="60"/>
      <c r="K64" s="60"/>
      <c r="L64" s="60"/>
      <c r="M64" s="60"/>
      <c r="N64" s="60"/>
      <c r="O64" s="49">
        <v>800000</v>
      </c>
    </row>
    <row r="65" spans="1:15" ht="45.75" customHeight="1" x14ac:dyDescent="0.2">
      <c r="A65" s="44">
        <v>48</v>
      </c>
      <c r="B65" s="45" t="s">
        <v>32</v>
      </c>
      <c r="C65" s="54" t="s">
        <v>39</v>
      </c>
      <c r="D65" s="60"/>
      <c r="E65" s="48">
        <v>44047</v>
      </c>
      <c r="F65" s="46" t="s">
        <v>87</v>
      </c>
      <c r="G65" s="49">
        <v>245000</v>
      </c>
      <c r="H65" s="50"/>
      <c r="I65" s="49"/>
      <c r="J65" s="51"/>
      <c r="K65" s="51"/>
      <c r="L65" s="52"/>
      <c r="M65" s="51"/>
      <c r="N65" s="51"/>
      <c r="O65" s="49">
        <v>245000</v>
      </c>
    </row>
    <row r="66" spans="1:15" ht="45.75" customHeight="1" x14ac:dyDescent="0.2">
      <c r="A66" s="44">
        <v>49</v>
      </c>
      <c r="B66" s="45" t="s">
        <v>32</v>
      </c>
      <c r="C66" s="54" t="s">
        <v>39</v>
      </c>
      <c r="D66" s="60"/>
      <c r="E66" s="48">
        <v>44047</v>
      </c>
      <c r="F66" s="46" t="s">
        <v>88</v>
      </c>
      <c r="G66" s="49">
        <v>245000</v>
      </c>
      <c r="H66" s="50"/>
      <c r="I66" s="50"/>
      <c r="J66" s="50"/>
      <c r="K66" s="50"/>
      <c r="L66" s="50"/>
      <c r="M66" s="50"/>
      <c r="N66" s="50"/>
      <c r="O66" s="49">
        <v>245000</v>
      </c>
    </row>
    <row r="67" spans="1:15" ht="45.75" customHeight="1" x14ac:dyDescent="0.2">
      <c r="A67" s="44">
        <v>50</v>
      </c>
      <c r="B67" s="45" t="s">
        <v>32</v>
      </c>
      <c r="C67" s="54" t="s">
        <v>39</v>
      </c>
      <c r="D67" s="60"/>
      <c r="E67" s="48">
        <v>44047</v>
      </c>
      <c r="F67" s="46" t="s">
        <v>89</v>
      </c>
      <c r="G67" s="49">
        <v>245000</v>
      </c>
      <c r="H67" s="50"/>
      <c r="I67" s="50"/>
      <c r="J67" s="50"/>
      <c r="K67" s="50"/>
      <c r="L67" s="50"/>
      <c r="M67" s="50"/>
      <c r="N67" s="50"/>
      <c r="O67" s="49">
        <v>245000</v>
      </c>
    </row>
    <row r="68" spans="1:15" ht="45.75" customHeight="1" x14ac:dyDescent="0.2">
      <c r="A68" s="44">
        <v>51</v>
      </c>
      <c r="B68" s="45" t="s">
        <v>32</v>
      </c>
      <c r="C68" s="60" t="s">
        <v>43</v>
      </c>
      <c r="D68" s="63"/>
      <c r="E68" s="48">
        <v>44063</v>
      </c>
      <c r="F68" s="46" t="s">
        <v>90</v>
      </c>
      <c r="G68" s="49">
        <v>660000</v>
      </c>
      <c r="H68" s="50"/>
      <c r="I68" s="49"/>
      <c r="J68" s="51"/>
      <c r="K68" s="51"/>
      <c r="L68" s="52"/>
      <c r="M68" s="51"/>
      <c r="N68" s="51"/>
      <c r="O68" s="49">
        <v>660000</v>
      </c>
    </row>
    <row r="69" spans="1:15" ht="45.75" customHeight="1" x14ac:dyDescent="0.2">
      <c r="A69" s="44">
        <v>52</v>
      </c>
      <c r="B69" s="45" t="s">
        <v>32</v>
      </c>
      <c r="C69" s="60" t="s">
        <v>45</v>
      </c>
      <c r="D69" s="63"/>
      <c r="E69" s="48">
        <v>44063</v>
      </c>
      <c r="F69" s="46" t="s">
        <v>91</v>
      </c>
      <c r="G69" s="49">
        <v>1540000</v>
      </c>
      <c r="H69" s="50"/>
      <c r="I69" s="49"/>
      <c r="J69" s="51"/>
      <c r="K69" s="51"/>
      <c r="L69" s="52"/>
      <c r="M69" s="51"/>
      <c r="N69" s="51"/>
      <c r="O69" s="49">
        <v>1540000</v>
      </c>
    </row>
    <row r="70" spans="1:15" ht="45.75" customHeight="1" x14ac:dyDescent="0.2">
      <c r="A70" s="44">
        <v>53</v>
      </c>
      <c r="B70" s="45" t="s">
        <v>32</v>
      </c>
      <c r="C70" s="222" t="s">
        <v>166</v>
      </c>
      <c r="D70" s="60"/>
      <c r="E70" s="48">
        <v>44065</v>
      </c>
      <c r="F70" s="46" t="s">
        <v>92</v>
      </c>
      <c r="G70" s="64">
        <v>1280000</v>
      </c>
      <c r="H70" s="65">
        <f>G70/1.1</f>
        <v>1163636.3636363635</v>
      </c>
      <c r="I70" s="66">
        <f>H70*10%</f>
        <v>116363.63636363635</v>
      </c>
      <c r="J70" s="67"/>
      <c r="K70" s="68">
        <f>H70*3%</f>
        <v>34909.090909090904</v>
      </c>
      <c r="L70" s="69"/>
      <c r="M70" s="67"/>
      <c r="N70" s="66">
        <f>I70</f>
        <v>116363.63636363635</v>
      </c>
      <c r="O70" s="66">
        <f>G70-I70</f>
        <v>1163636.3636363638</v>
      </c>
    </row>
    <row r="71" spans="1:15" ht="29.25" customHeight="1" x14ac:dyDescent="0.2">
      <c r="A71" s="257" t="s">
        <v>93</v>
      </c>
      <c r="B71" s="257"/>
      <c r="C71" s="257"/>
      <c r="D71" s="257"/>
      <c r="E71" s="257"/>
      <c r="F71" s="258"/>
      <c r="G71" s="100">
        <f t="shared" ref="G71:O71" si="0">SUM(G18:G70)</f>
        <v>33240500</v>
      </c>
      <c r="H71" s="101">
        <f t="shared" si="0"/>
        <v>1163636.3636363635</v>
      </c>
      <c r="I71" s="102">
        <f t="shared" si="0"/>
        <v>116363.63636363635</v>
      </c>
      <c r="J71" s="103">
        <f t="shared" si="0"/>
        <v>0</v>
      </c>
      <c r="K71" s="104">
        <f t="shared" si="0"/>
        <v>34909.090909090904</v>
      </c>
      <c r="L71" s="105">
        <f t="shared" si="0"/>
        <v>0</v>
      </c>
      <c r="M71" s="103">
        <f t="shared" si="0"/>
        <v>0</v>
      </c>
      <c r="N71" s="104">
        <f>I71+K71</f>
        <v>151272.72727272726</v>
      </c>
      <c r="O71" s="106">
        <f t="shared" si="0"/>
        <v>33124136.363636363</v>
      </c>
    </row>
    <row r="72" spans="1:15" ht="24.75" customHeight="1" x14ac:dyDescent="0.2">
      <c r="A72" s="107" t="s">
        <v>94</v>
      </c>
      <c r="B72" s="244" t="s">
        <v>95</v>
      </c>
      <c r="C72" s="245"/>
      <c r="D72" s="245"/>
      <c r="E72" s="246"/>
      <c r="F72" s="71"/>
      <c r="G72" s="72"/>
      <c r="H72" s="60"/>
      <c r="I72" s="73"/>
      <c r="J72" s="74"/>
      <c r="K72" s="74"/>
      <c r="L72" s="75"/>
      <c r="M72" s="74"/>
      <c r="N72" s="74"/>
      <c r="O72" s="72"/>
    </row>
    <row r="73" spans="1:15" ht="42" x14ac:dyDescent="0.2">
      <c r="A73" s="44">
        <v>1</v>
      </c>
      <c r="B73" s="76" t="s">
        <v>96</v>
      </c>
      <c r="C73" s="54" t="s">
        <v>97</v>
      </c>
      <c r="D73" s="77"/>
      <c r="E73" s="63">
        <v>43861</v>
      </c>
      <c r="F73" s="78" t="s">
        <v>98</v>
      </c>
      <c r="G73" s="49">
        <v>2560000</v>
      </c>
      <c r="H73" s="50"/>
      <c r="I73" s="70"/>
      <c r="J73" s="68">
        <f>G73*5%</f>
        <v>128000</v>
      </c>
      <c r="K73" s="51"/>
      <c r="L73" s="52"/>
      <c r="M73" s="51"/>
      <c r="N73" s="51"/>
      <c r="O73" s="49">
        <v>2560000</v>
      </c>
    </row>
    <row r="74" spans="1:15" ht="42" x14ac:dyDescent="0.2">
      <c r="A74" s="44">
        <v>2</v>
      </c>
      <c r="B74" s="76" t="s">
        <v>96</v>
      </c>
      <c r="C74" s="54" t="s">
        <v>97</v>
      </c>
      <c r="D74" s="79"/>
      <c r="E74" s="48">
        <v>43889</v>
      </c>
      <c r="F74" s="78" t="s">
        <v>99</v>
      </c>
      <c r="G74" s="49">
        <v>2560000</v>
      </c>
      <c r="H74" s="50"/>
      <c r="I74" s="70"/>
      <c r="J74" s="68">
        <f>G74*5%</f>
        <v>128000</v>
      </c>
      <c r="K74" s="51"/>
      <c r="L74" s="52"/>
      <c r="M74" s="51"/>
      <c r="N74" s="51"/>
      <c r="O74" s="49">
        <v>2560000</v>
      </c>
    </row>
    <row r="75" spans="1:15" ht="42" x14ac:dyDescent="0.2">
      <c r="A75" s="44">
        <v>3</v>
      </c>
      <c r="B75" s="76" t="s">
        <v>96</v>
      </c>
      <c r="C75" s="54" t="s">
        <v>97</v>
      </c>
      <c r="D75" s="79"/>
      <c r="E75" s="48">
        <v>43921</v>
      </c>
      <c r="F75" s="46" t="s">
        <v>100</v>
      </c>
      <c r="G75" s="49">
        <v>2560000</v>
      </c>
      <c r="H75" s="50"/>
      <c r="I75" s="70"/>
      <c r="J75" s="68">
        <f>G75*5%</f>
        <v>128000</v>
      </c>
      <c r="K75" s="51"/>
      <c r="L75" s="52"/>
      <c r="M75" s="51"/>
      <c r="N75" s="51"/>
      <c r="O75" s="49">
        <v>2560000</v>
      </c>
    </row>
    <row r="76" spans="1:15" ht="42" x14ac:dyDescent="0.2">
      <c r="A76" s="44">
        <v>4</v>
      </c>
      <c r="B76" s="76" t="s">
        <v>96</v>
      </c>
      <c r="C76" s="54" t="s">
        <v>97</v>
      </c>
      <c r="D76" s="79"/>
      <c r="E76" s="48">
        <v>43951</v>
      </c>
      <c r="F76" s="78" t="s">
        <v>101</v>
      </c>
      <c r="G76" s="49">
        <v>2560000</v>
      </c>
      <c r="H76" s="50"/>
      <c r="I76" s="70"/>
      <c r="J76" s="68">
        <f>G76*5%</f>
        <v>128000</v>
      </c>
      <c r="K76" s="51"/>
      <c r="L76" s="52"/>
      <c r="M76" s="51"/>
      <c r="N76" s="51"/>
      <c r="O76" s="49">
        <v>2560000</v>
      </c>
    </row>
    <row r="77" spans="1:15" ht="42" x14ac:dyDescent="0.2">
      <c r="A77" s="44">
        <v>5</v>
      </c>
      <c r="B77" s="76" t="s">
        <v>96</v>
      </c>
      <c r="C77" s="54" t="s">
        <v>97</v>
      </c>
      <c r="D77" s="77"/>
      <c r="E77" s="48">
        <v>44012</v>
      </c>
      <c r="F77" s="78" t="s">
        <v>102</v>
      </c>
      <c r="G77" s="49">
        <v>2560000</v>
      </c>
      <c r="H77" s="50"/>
      <c r="I77" s="70"/>
      <c r="J77" s="68">
        <f>G77*5%</f>
        <v>128000</v>
      </c>
      <c r="K77" s="51"/>
      <c r="L77" s="52"/>
      <c r="M77" s="51"/>
      <c r="N77" s="51"/>
      <c r="O77" s="49">
        <v>2560000</v>
      </c>
    </row>
    <row r="78" spans="1:15" ht="42" x14ac:dyDescent="0.2">
      <c r="A78" s="56">
        <v>6</v>
      </c>
      <c r="B78" s="76" t="s">
        <v>96</v>
      </c>
      <c r="C78" s="54" t="s">
        <v>97</v>
      </c>
      <c r="D78" s="79"/>
      <c r="E78" s="48">
        <v>44042</v>
      </c>
      <c r="F78" s="78" t="s">
        <v>103</v>
      </c>
      <c r="G78" s="49">
        <v>2560000</v>
      </c>
      <c r="H78" s="50"/>
      <c r="I78" s="70"/>
      <c r="J78" s="68">
        <f t="shared" ref="J78:J79" si="1">G78*5%</f>
        <v>128000</v>
      </c>
      <c r="K78" s="51"/>
      <c r="L78" s="52"/>
      <c r="M78" s="51"/>
      <c r="N78" s="51"/>
      <c r="O78" s="49">
        <v>2560000</v>
      </c>
    </row>
    <row r="79" spans="1:15" ht="42" x14ac:dyDescent="0.2">
      <c r="A79" s="44">
        <v>7</v>
      </c>
      <c r="B79" s="76" t="s">
        <v>96</v>
      </c>
      <c r="C79" s="54" t="s">
        <v>97</v>
      </c>
      <c r="D79" s="79"/>
      <c r="E79" s="48">
        <v>44073</v>
      </c>
      <c r="F79" s="78" t="s">
        <v>104</v>
      </c>
      <c r="G79" s="49">
        <v>2560000</v>
      </c>
      <c r="H79" s="50"/>
      <c r="I79" s="70"/>
      <c r="J79" s="68">
        <f t="shared" si="1"/>
        <v>128000</v>
      </c>
      <c r="K79" s="51"/>
      <c r="L79" s="52"/>
      <c r="M79" s="51"/>
      <c r="N79" s="51"/>
      <c r="O79" s="49">
        <v>2560000</v>
      </c>
    </row>
    <row r="80" spans="1:15" ht="25.5" customHeight="1" x14ac:dyDescent="0.2">
      <c r="A80" s="259" t="s">
        <v>105</v>
      </c>
      <c r="B80" s="259"/>
      <c r="C80" s="259"/>
      <c r="D80" s="259"/>
      <c r="E80" s="259"/>
      <c r="F80" s="260"/>
      <c r="G80" s="110">
        <f>SUM(G73:G79)</f>
        <v>17920000</v>
      </c>
      <c r="H80" s="111"/>
      <c r="I80" s="112">
        <f>SUM(I73:I79)</f>
        <v>0</v>
      </c>
      <c r="J80" s="113">
        <f>SUM(J73:J79)</f>
        <v>896000</v>
      </c>
      <c r="K80" s="114">
        <f>SUM(K73:K79)</f>
        <v>0</v>
      </c>
      <c r="L80" s="115"/>
      <c r="M80" s="114">
        <f>SUM(M73:M79)</f>
        <v>0</v>
      </c>
      <c r="N80" s="114">
        <f>J80</f>
        <v>896000</v>
      </c>
      <c r="O80" s="116">
        <f>SUM(O73:O79)</f>
        <v>17920000</v>
      </c>
    </row>
    <row r="81" spans="1:15" ht="21" customHeight="1" x14ac:dyDescent="0.2">
      <c r="A81" s="107" t="s">
        <v>106</v>
      </c>
      <c r="B81" s="244" t="s">
        <v>107</v>
      </c>
      <c r="C81" s="245"/>
      <c r="D81" s="245"/>
      <c r="E81" s="245"/>
      <c r="F81" s="246"/>
      <c r="G81" s="72"/>
      <c r="H81" s="60"/>
      <c r="I81" s="73"/>
      <c r="J81" s="74"/>
      <c r="K81" s="74"/>
      <c r="L81" s="75"/>
      <c r="M81" s="74"/>
      <c r="N81" s="74"/>
      <c r="O81" s="72"/>
    </row>
    <row r="82" spans="1:15" ht="46.5" customHeight="1" x14ac:dyDescent="0.2">
      <c r="A82" s="44">
        <v>1</v>
      </c>
      <c r="B82" s="76" t="s">
        <v>108</v>
      </c>
      <c r="C82" s="54" t="s">
        <v>97</v>
      </c>
      <c r="D82" s="80"/>
      <c r="E82" s="63">
        <v>43861</v>
      </c>
      <c r="F82" s="78" t="s">
        <v>109</v>
      </c>
      <c r="G82" s="49">
        <v>6600000</v>
      </c>
      <c r="H82" s="50"/>
      <c r="I82" s="70"/>
      <c r="J82" s="51"/>
      <c r="K82" s="51"/>
      <c r="L82" s="52"/>
      <c r="M82" s="51"/>
      <c r="N82" s="51"/>
      <c r="O82" s="49">
        <v>4950000</v>
      </c>
    </row>
    <row r="83" spans="1:15" ht="42" customHeight="1" x14ac:dyDescent="0.2">
      <c r="A83" s="44">
        <v>2</v>
      </c>
      <c r="B83" s="76" t="s">
        <v>108</v>
      </c>
      <c r="C83" s="54" t="s">
        <v>97</v>
      </c>
      <c r="D83" s="79"/>
      <c r="E83" s="48">
        <v>43889</v>
      </c>
      <c r="F83" s="78" t="s">
        <v>110</v>
      </c>
      <c r="G83" s="49">
        <v>4950000</v>
      </c>
      <c r="H83" s="50"/>
      <c r="I83" s="70"/>
      <c r="J83" s="51"/>
      <c r="K83" s="51"/>
      <c r="L83" s="52"/>
      <c r="M83" s="51"/>
      <c r="N83" s="51"/>
      <c r="O83" s="49">
        <v>4950000</v>
      </c>
    </row>
    <row r="84" spans="1:15" ht="42" x14ac:dyDescent="0.2">
      <c r="A84" s="44">
        <v>3</v>
      </c>
      <c r="B84" s="76" t="s">
        <v>108</v>
      </c>
      <c r="C84" s="54" t="s">
        <v>97</v>
      </c>
      <c r="D84" s="79"/>
      <c r="E84" s="48">
        <v>43921</v>
      </c>
      <c r="F84" s="78" t="s">
        <v>111</v>
      </c>
      <c r="G84" s="49">
        <v>4950000</v>
      </c>
      <c r="H84" s="50"/>
      <c r="I84" s="81"/>
      <c r="J84" s="47"/>
      <c r="K84" s="47"/>
      <c r="L84" s="47"/>
      <c r="M84" s="47"/>
      <c r="N84" s="47"/>
      <c r="O84" s="49">
        <v>4950000</v>
      </c>
    </row>
    <row r="85" spans="1:15" ht="42" x14ac:dyDescent="0.2">
      <c r="A85" s="44">
        <v>4</v>
      </c>
      <c r="B85" s="76" t="s">
        <v>108</v>
      </c>
      <c r="C85" s="54" t="s">
        <v>97</v>
      </c>
      <c r="D85" s="79"/>
      <c r="E85" s="48">
        <v>43951</v>
      </c>
      <c r="F85" s="78" t="s">
        <v>112</v>
      </c>
      <c r="G85" s="49">
        <v>4950000</v>
      </c>
      <c r="H85" s="50"/>
      <c r="I85" s="81"/>
      <c r="J85" s="47"/>
      <c r="K85" s="47"/>
      <c r="L85" s="47"/>
      <c r="M85" s="47"/>
      <c r="N85" s="47"/>
      <c r="O85" s="49">
        <v>4950000</v>
      </c>
    </row>
    <row r="86" spans="1:15" ht="42" x14ac:dyDescent="0.2">
      <c r="A86" s="44">
        <v>5</v>
      </c>
      <c r="B86" s="76" t="s">
        <v>108</v>
      </c>
      <c r="C86" s="54" t="s">
        <v>97</v>
      </c>
      <c r="D86" s="79"/>
      <c r="E86" s="48">
        <v>43982</v>
      </c>
      <c r="F86" s="78" t="s">
        <v>113</v>
      </c>
      <c r="G86" s="49">
        <v>4950000</v>
      </c>
      <c r="H86" s="50"/>
      <c r="I86" s="81"/>
      <c r="J86" s="47"/>
      <c r="K86" s="47"/>
      <c r="L86" s="47"/>
      <c r="M86" s="47"/>
      <c r="N86" s="47"/>
      <c r="O86" s="49">
        <v>4950000</v>
      </c>
    </row>
    <row r="87" spans="1:15" ht="42" x14ac:dyDescent="0.2">
      <c r="A87" s="44">
        <v>6</v>
      </c>
      <c r="B87" s="76" t="s">
        <v>108</v>
      </c>
      <c r="C87" s="54" t="s">
        <v>97</v>
      </c>
      <c r="D87" s="79"/>
      <c r="E87" s="48">
        <v>44012</v>
      </c>
      <c r="F87" s="78" t="s">
        <v>114</v>
      </c>
      <c r="G87" s="49">
        <v>4950000</v>
      </c>
      <c r="H87" s="50"/>
      <c r="I87" s="81"/>
      <c r="J87" s="47"/>
      <c r="K87" s="47"/>
      <c r="L87" s="47"/>
      <c r="M87" s="47"/>
      <c r="N87" s="47"/>
      <c r="O87" s="49">
        <v>4950000</v>
      </c>
    </row>
    <row r="88" spans="1:15" ht="42" x14ac:dyDescent="0.2">
      <c r="A88" s="44">
        <v>7</v>
      </c>
      <c r="B88" s="76" t="s">
        <v>108</v>
      </c>
      <c r="C88" s="54" t="s">
        <v>97</v>
      </c>
      <c r="D88" s="79"/>
      <c r="E88" s="48">
        <v>44043</v>
      </c>
      <c r="F88" s="78" t="s">
        <v>115</v>
      </c>
      <c r="G88" s="49">
        <v>4950000</v>
      </c>
      <c r="H88" s="50"/>
      <c r="I88" s="81"/>
      <c r="J88" s="47"/>
      <c r="K88" s="47"/>
      <c r="L88" s="47"/>
      <c r="M88" s="47"/>
      <c r="N88" s="47"/>
      <c r="O88" s="49">
        <v>4950000</v>
      </c>
    </row>
    <row r="89" spans="1:15" ht="42" x14ac:dyDescent="0.2">
      <c r="A89" s="4">
        <v>8</v>
      </c>
      <c r="B89" s="82" t="s">
        <v>108</v>
      </c>
      <c r="C89" s="54" t="s">
        <v>97</v>
      </c>
      <c r="D89" s="83"/>
      <c r="E89" s="48">
        <v>44073</v>
      </c>
      <c r="F89" s="78" t="s">
        <v>116</v>
      </c>
      <c r="G89" s="49">
        <v>4950000</v>
      </c>
      <c r="H89" s="84"/>
      <c r="I89" s="85"/>
      <c r="J89" s="86"/>
      <c r="K89" s="86"/>
      <c r="L89" s="86"/>
      <c r="M89" s="86"/>
      <c r="N89" s="86"/>
      <c r="O89" s="49">
        <v>4950000</v>
      </c>
    </row>
    <row r="90" spans="1:15" ht="24.75" customHeight="1" x14ac:dyDescent="0.2">
      <c r="A90" s="247" t="s">
        <v>117</v>
      </c>
      <c r="B90" s="248"/>
      <c r="C90" s="248"/>
      <c r="D90" s="248"/>
      <c r="E90" s="248"/>
      <c r="F90" s="249"/>
      <c r="G90" s="87">
        <f>SUM(G82:G89)</f>
        <v>41250000</v>
      </c>
      <c r="H90" s="84"/>
      <c r="I90" s="88">
        <f>SUM(I82:I89)</f>
        <v>0</v>
      </c>
      <c r="J90" s="89">
        <f>SUM(J82:J89)</f>
        <v>0</v>
      </c>
      <c r="K90" s="89">
        <f>SUM(K82:K89)</f>
        <v>0</v>
      </c>
      <c r="L90" s="90"/>
      <c r="M90" s="89">
        <f>SUM(M82:M89)</f>
        <v>0</v>
      </c>
      <c r="N90" s="89"/>
      <c r="O90" s="91">
        <f>SUM(O82:O89)</f>
        <v>39600000</v>
      </c>
    </row>
    <row r="91" spans="1:15" ht="23.25" customHeight="1" x14ac:dyDescent="0.2">
      <c r="A91" s="108" t="s">
        <v>118</v>
      </c>
      <c r="B91" s="250" t="s">
        <v>119</v>
      </c>
      <c r="C91" s="251"/>
      <c r="D91" s="3"/>
      <c r="E91" s="3"/>
      <c r="F91" s="92"/>
      <c r="G91" s="93"/>
      <c r="H91" s="94"/>
      <c r="I91" s="73"/>
      <c r="J91" s="74"/>
      <c r="K91" s="74"/>
      <c r="L91" s="75"/>
      <c r="M91" s="74"/>
      <c r="N91" s="74"/>
      <c r="O91" s="93"/>
    </row>
    <row r="92" spans="1:15" ht="37.5" customHeight="1" x14ac:dyDescent="0.2">
      <c r="A92" s="62">
        <v>1</v>
      </c>
      <c r="B92" s="78" t="s">
        <v>120</v>
      </c>
      <c r="C92" s="78" t="s">
        <v>121</v>
      </c>
      <c r="D92" s="63"/>
      <c r="E92" s="48">
        <v>43845</v>
      </c>
      <c r="F92" s="78" t="s">
        <v>122</v>
      </c>
      <c r="G92" s="49">
        <v>888000</v>
      </c>
      <c r="H92" s="84"/>
      <c r="I92" s="70"/>
      <c r="J92" s="51"/>
      <c r="K92" s="51"/>
      <c r="L92" s="52"/>
      <c r="M92" s="51"/>
      <c r="N92" s="51"/>
      <c r="O92" s="91">
        <v>600000</v>
      </c>
    </row>
    <row r="93" spans="1:15" ht="24" customHeight="1" x14ac:dyDescent="0.2">
      <c r="A93" s="248" t="s">
        <v>123</v>
      </c>
      <c r="B93" s="248"/>
      <c r="C93" s="248"/>
      <c r="D93" s="248"/>
      <c r="E93" s="248"/>
      <c r="F93" s="249"/>
      <c r="G93" s="95">
        <f>SUM(G92)</f>
        <v>888000</v>
      </c>
      <c r="H93" s="84"/>
      <c r="I93" s="88">
        <f>SUM(I90:I91)</f>
        <v>0</v>
      </c>
      <c r="J93" s="89">
        <f>SUM(J90:J91)</f>
        <v>0</v>
      </c>
      <c r="K93" s="89">
        <f>SUM(K90:K91)</f>
        <v>0</v>
      </c>
      <c r="L93" s="90"/>
      <c r="M93" s="89">
        <f>SUM(M90:M91)</f>
        <v>0</v>
      </c>
      <c r="N93" s="89"/>
      <c r="O93" s="91">
        <f>SUM(O91:O91)</f>
        <v>0</v>
      </c>
    </row>
    <row r="94" spans="1:15" x14ac:dyDescent="0.2">
      <c r="A94" s="252"/>
      <c r="B94" s="252"/>
      <c r="G94" s="96"/>
      <c r="H94" s="96"/>
      <c r="I94" s="96"/>
      <c r="J94" s="97"/>
      <c r="K94" s="97"/>
      <c r="L94" s="97"/>
      <c r="M94" s="97"/>
      <c r="N94" s="97"/>
      <c r="O94" s="96"/>
    </row>
    <row r="95" spans="1:15" ht="30" x14ac:dyDescent="0.2">
      <c r="C95" s="98" t="s">
        <v>124</v>
      </c>
      <c r="D95" s="98"/>
      <c r="G95" s="253">
        <f>G71+G80+G90+G93</f>
        <v>93298500</v>
      </c>
      <c r="H95" s="253"/>
      <c r="I95" s="253"/>
    </row>
    <row r="96" spans="1:15" ht="30" x14ac:dyDescent="0.2">
      <c r="C96" s="98" t="s">
        <v>125</v>
      </c>
      <c r="D96" s="98"/>
      <c r="G96" s="243">
        <f>N71+N80+N90+N93</f>
        <v>1047272.7272727273</v>
      </c>
      <c r="H96" s="243"/>
      <c r="I96" s="243"/>
    </row>
    <row r="97" spans="5:6" s="1" customFormat="1" ht="30" x14ac:dyDescent="0.2">
      <c r="E97" s="99"/>
      <c r="F97" s="99"/>
    </row>
    <row r="98" spans="5:6" s="1" customFormat="1" x14ac:dyDescent="0.2"/>
    <row r="99" spans="5:6" s="1" customFormat="1" x14ac:dyDescent="0.2"/>
    <row r="100" spans="5:6" s="1" customFormat="1" x14ac:dyDescent="0.2"/>
  </sheetData>
  <mergeCells count="40">
    <mergeCell ref="P6:AD6"/>
    <mergeCell ref="A1:O1"/>
    <mergeCell ref="A2:O2"/>
    <mergeCell ref="A3:O3"/>
    <mergeCell ref="A4:O4"/>
    <mergeCell ref="A5:B5"/>
    <mergeCell ref="P7:AD7"/>
    <mergeCell ref="A8:B8"/>
    <mergeCell ref="C8:H8"/>
    <mergeCell ref="P8:AD8"/>
    <mergeCell ref="A10:B10"/>
    <mergeCell ref="D10:E10"/>
    <mergeCell ref="A11:B11"/>
    <mergeCell ref="C11:D11"/>
    <mergeCell ref="A12:B12"/>
    <mergeCell ref="P13:W13"/>
    <mergeCell ref="A14:A15"/>
    <mergeCell ref="B14:B15"/>
    <mergeCell ref="C14:C15"/>
    <mergeCell ref="D14:D15"/>
    <mergeCell ref="E14:E15"/>
    <mergeCell ref="F14:F15"/>
    <mergeCell ref="H14:H15"/>
    <mergeCell ref="I14:M14"/>
    <mergeCell ref="N14:N15"/>
    <mergeCell ref="O14:O15"/>
    <mergeCell ref="AB14:AD14"/>
    <mergeCell ref="AB15:AD15"/>
    <mergeCell ref="B17:E17"/>
    <mergeCell ref="A71:F71"/>
    <mergeCell ref="B72:E72"/>
    <mergeCell ref="A80:F80"/>
    <mergeCell ref="G14:G15"/>
    <mergeCell ref="G96:I96"/>
    <mergeCell ref="B81:F81"/>
    <mergeCell ref="A90:F90"/>
    <mergeCell ref="B91:C91"/>
    <mergeCell ref="A93:F93"/>
    <mergeCell ref="A94:B94"/>
    <mergeCell ref="G95:I9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32"/>
  <sheetViews>
    <sheetView topLeftCell="A7" workbookViewId="0">
      <selection activeCell="E26" sqref="E26"/>
    </sheetView>
  </sheetViews>
  <sheetFormatPr baseColWidth="10" defaultColWidth="8.83203125" defaultRowHeight="15" x14ac:dyDescent="0.2"/>
  <cols>
    <col min="1" max="1" width="3.6640625" customWidth="1"/>
    <col min="2" max="2" width="23.33203125" customWidth="1"/>
    <col min="3" max="3" width="2.1640625" customWidth="1"/>
    <col min="4" max="4" width="20.6640625" customWidth="1"/>
    <col min="5" max="5" width="15.1640625" customWidth="1"/>
    <col min="6" max="6" width="17.5" customWidth="1"/>
    <col min="7" max="7" width="20.6640625" customWidth="1"/>
    <col min="8" max="8" width="4.83203125" customWidth="1"/>
    <col min="9" max="9" width="32.5" customWidth="1"/>
    <col min="10" max="10" width="3" customWidth="1"/>
    <col min="13" max="13" width="18.1640625" customWidth="1"/>
    <col min="14" max="14" width="17.1640625" customWidth="1"/>
    <col min="15" max="15" width="22.33203125" customWidth="1"/>
    <col min="16" max="16" width="33.1640625" customWidth="1"/>
  </cols>
  <sheetData>
    <row r="1" spans="1:23" ht="16" x14ac:dyDescent="0.2">
      <c r="A1" s="267" t="s">
        <v>126</v>
      </c>
      <c r="B1" s="267"/>
      <c r="C1" s="267"/>
      <c r="D1" s="267"/>
      <c r="E1" s="267"/>
      <c r="F1" s="267"/>
      <c r="G1" s="117"/>
    </row>
    <row r="2" spans="1:23" x14ac:dyDescent="0.2">
      <c r="A2" s="275" t="s">
        <v>2</v>
      </c>
      <c r="B2" s="275"/>
      <c r="C2" s="275"/>
      <c r="D2" s="275"/>
      <c r="E2" s="275"/>
      <c r="F2" s="275"/>
      <c r="G2" s="193"/>
      <c r="H2" s="193"/>
      <c r="I2" s="193"/>
      <c r="J2" s="193"/>
      <c r="K2" s="193"/>
      <c r="L2" s="193"/>
      <c r="M2" s="193"/>
      <c r="N2" s="193"/>
      <c r="O2" s="193"/>
      <c r="P2" s="192"/>
      <c r="Q2" s="192"/>
      <c r="R2" s="192"/>
      <c r="S2" s="192"/>
      <c r="T2" s="192"/>
      <c r="U2" s="192"/>
      <c r="V2" s="192"/>
      <c r="W2" s="192"/>
    </row>
    <row r="3" spans="1:23" x14ac:dyDescent="0.2">
      <c r="A3" s="274" t="s">
        <v>1</v>
      </c>
      <c r="B3" s="274"/>
      <c r="C3" s="274"/>
      <c r="D3" s="274"/>
      <c r="E3" s="274"/>
      <c r="F3" s="274"/>
      <c r="G3" s="118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</row>
    <row r="4" spans="1:23" x14ac:dyDescent="0.2">
      <c r="A4" s="276" t="s">
        <v>3</v>
      </c>
      <c r="B4" s="276"/>
      <c r="C4" s="276"/>
      <c r="D4" s="276"/>
      <c r="E4" s="276"/>
      <c r="F4" s="276"/>
      <c r="G4" s="9"/>
      <c r="H4" s="15"/>
    </row>
    <row r="5" spans="1:23" ht="16" x14ac:dyDescent="0.2">
      <c r="A5" s="196"/>
      <c r="B5" s="196"/>
      <c r="C5" s="196"/>
      <c r="D5" s="196"/>
      <c r="E5" s="196"/>
      <c r="F5" s="196"/>
      <c r="G5" s="119"/>
      <c r="H5" s="1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</row>
    <row r="6" spans="1:23" ht="16" x14ac:dyDescent="0.2">
      <c r="A6" s="264" t="s">
        <v>4</v>
      </c>
      <c r="B6" s="264"/>
      <c r="C6" s="2" t="s">
        <v>5</v>
      </c>
      <c r="D6" s="198"/>
      <c r="E6" s="198"/>
      <c r="F6" s="121"/>
      <c r="G6" s="119"/>
      <c r="H6" s="1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.75" customHeight="1" x14ac:dyDescent="0.2">
      <c r="A7" s="122"/>
      <c r="B7" s="122"/>
      <c r="C7" s="2" t="s">
        <v>6</v>
      </c>
      <c r="D7" s="198"/>
      <c r="E7" s="198"/>
      <c r="F7" s="123"/>
      <c r="G7" s="119"/>
      <c r="H7" s="15"/>
      <c r="I7" s="4"/>
      <c r="J7" s="1"/>
      <c r="L7" s="5"/>
      <c r="M7" s="6"/>
      <c r="N7" s="3"/>
      <c r="O7" s="6"/>
      <c r="P7" s="6"/>
      <c r="Q7" s="6"/>
      <c r="R7" s="6"/>
      <c r="S7" s="6"/>
      <c r="T7" s="6"/>
      <c r="U7" s="6"/>
      <c r="V7" s="6"/>
      <c r="W7" s="3"/>
    </row>
    <row r="8" spans="1:23" ht="16" x14ac:dyDescent="0.2">
      <c r="A8" s="122"/>
      <c r="B8" s="122"/>
      <c r="C8" s="277" t="s">
        <v>7</v>
      </c>
      <c r="D8" s="277"/>
      <c r="E8" s="277"/>
      <c r="F8" s="123"/>
      <c r="G8" s="124"/>
      <c r="H8" s="124"/>
      <c r="I8" s="7"/>
      <c r="J8" s="8"/>
      <c r="L8" s="5"/>
      <c r="M8" s="9"/>
      <c r="N8" s="3"/>
      <c r="O8" s="9"/>
      <c r="P8" s="9"/>
      <c r="Q8" s="9"/>
      <c r="R8" s="9"/>
      <c r="S8" s="9"/>
      <c r="T8" s="9"/>
      <c r="U8" s="9"/>
      <c r="V8" s="9"/>
      <c r="W8" s="3"/>
    </row>
    <row r="9" spans="1:23" x14ac:dyDescent="0.2">
      <c r="A9" s="16" t="s">
        <v>8</v>
      </c>
      <c r="B9" s="16"/>
      <c r="C9" s="271" t="s">
        <v>9</v>
      </c>
      <c r="D9" s="271"/>
      <c r="E9" s="271"/>
      <c r="F9" s="271"/>
      <c r="G9" s="271"/>
      <c r="H9" s="271"/>
      <c r="I9" s="270"/>
      <c r="J9" s="270"/>
      <c r="Q9" s="10"/>
      <c r="R9" s="10"/>
      <c r="S9" s="10"/>
      <c r="T9" s="10"/>
      <c r="U9" s="10"/>
      <c r="V9" s="10"/>
      <c r="W9" s="3"/>
    </row>
    <row r="10" spans="1:23" x14ac:dyDescent="0.2">
      <c r="A10" s="16"/>
      <c r="B10" s="16"/>
      <c r="C10" s="13" t="s">
        <v>10</v>
      </c>
      <c r="D10" s="14"/>
      <c r="E10" s="14"/>
      <c r="F10" s="14"/>
      <c r="G10" s="14"/>
      <c r="H10" s="14"/>
      <c r="I10" s="11"/>
      <c r="J10" s="12"/>
      <c r="Q10" s="10"/>
      <c r="R10" s="10"/>
      <c r="S10" s="10"/>
      <c r="T10" s="10"/>
      <c r="U10" s="10"/>
      <c r="V10" s="10"/>
      <c r="W10" s="3"/>
    </row>
    <row r="11" spans="1:23" x14ac:dyDescent="0.2">
      <c r="A11" s="16"/>
      <c r="B11" s="16"/>
      <c r="C11" s="120"/>
      <c r="D11" s="279"/>
      <c r="E11" s="279"/>
      <c r="F11" s="125"/>
      <c r="N11" s="17"/>
      <c r="O11" s="16"/>
      <c r="P11" s="16"/>
      <c r="Q11" s="3"/>
      <c r="R11" s="3"/>
      <c r="S11" s="3"/>
      <c r="T11" s="3"/>
      <c r="U11" s="3"/>
      <c r="V11" s="3"/>
      <c r="W11" s="3"/>
    </row>
    <row r="12" spans="1:23" x14ac:dyDescent="0.2">
      <c r="A12" s="264" t="s">
        <v>11</v>
      </c>
      <c r="B12" s="264"/>
      <c r="C12" s="16" t="s">
        <v>12</v>
      </c>
      <c r="D12" s="272">
        <v>93000000</v>
      </c>
      <c r="E12" s="272"/>
      <c r="F12" s="126"/>
    </row>
    <row r="13" spans="1:23" x14ac:dyDescent="0.2">
      <c r="A13" s="126"/>
      <c r="B13" s="126"/>
      <c r="C13" s="120"/>
      <c r="D13" s="17"/>
      <c r="E13" s="126"/>
      <c r="F13" s="126"/>
    </row>
    <row r="14" spans="1:23" x14ac:dyDescent="0.2">
      <c r="A14" s="108" t="s">
        <v>128</v>
      </c>
      <c r="B14" s="108" t="s">
        <v>129</v>
      </c>
      <c r="C14" s="108"/>
      <c r="D14" s="280" t="s">
        <v>3</v>
      </c>
      <c r="E14" s="280"/>
      <c r="F14" s="281" t="s">
        <v>130</v>
      </c>
    </row>
    <row r="15" spans="1:23" x14ac:dyDescent="0.2">
      <c r="A15" s="127"/>
      <c r="B15" s="127"/>
      <c r="C15" s="127"/>
      <c r="D15" s="127" t="s">
        <v>131</v>
      </c>
      <c r="E15" s="127" t="s">
        <v>132</v>
      </c>
      <c r="F15" s="282"/>
    </row>
    <row r="16" spans="1:23" x14ac:dyDescent="0.2">
      <c r="A16" s="108">
        <v>1</v>
      </c>
      <c r="B16" s="108">
        <v>2</v>
      </c>
      <c r="C16" s="108"/>
      <c r="D16" s="108">
        <v>3</v>
      </c>
      <c r="E16" s="108">
        <v>4</v>
      </c>
      <c r="F16" s="108">
        <v>5</v>
      </c>
      <c r="G16" s="133"/>
    </row>
    <row r="17" spans="1:137" ht="19" x14ac:dyDescent="0.25">
      <c r="A17" s="128">
        <v>1</v>
      </c>
      <c r="B17" s="129" t="s">
        <v>133</v>
      </c>
      <c r="C17" s="129"/>
      <c r="D17" s="130"/>
      <c r="E17" s="131"/>
      <c r="F17" s="132"/>
      <c r="G17" s="136"/>
    </row>
    <row r="18" spans="1:137" ht="16" x14ac:dyDescent="0.2">
      <c r="A18" s="128">
        <v>2</v>
      </c>
      <c r="B18" s="129" t="s">
        <v>134</v>
      </c>
      <c r="C18" s="129"/>
      <c r="D18" s="134">
        <v>55800000</v>
      </c>
      <c r="E18" s="141">
        <v>37200000</v>
      </c>
      <c r="F18" s="135">
        <f>D18+E18</f>
        <v>93000000</v>
      </c>
    </row>
    <row r="19" spans="1:137" ht="16" x14ac:dyDescent="0.2">
      <c r="A19" s="128">
        <v>3</v>
      </c>
      <c r="B19" s="129" t="s">
        <v>135</v>
      </c>
      <c r="C19" s="129"/>
      <c r="D19" s="137"/>
      <c r="E19" s="134"/>
      <c r="F19" s="138"/>
      <c r="G19" t="s">
        <v>137</v>
      </c>
    </row>
    <row r="20" spans="1:137" ht="16" x14ac:dyDescent="0.2">
      <c r="A20" s="139"/>
      <c r="B20" s="140" t="s">
        <v>136</v>
      </c>
      <c r="C20" s="140"/>
      <c r="D20" s="164">
        <v>33240500</v>
      </c>
      <c r="E20" s="134"/>
      <c r="F20" s="141">
        <f>D20</f>
        <v>33240500</v>
      </c>
    </row>
    <row r="21" spans="1:137" ht="16" x14ac:dyDescent="0.2">
      <c r="A21" s="139"/>
      <c r="B21" s="140" t="s">
        <v>138</v>
      </c>
      <c r="C21" s="140"/>
      <c r="D21" s="164">
        <v>17920000</v>
      </c>
      <c r="E21" s="142"/>
      <c r="F21" s="143">
        <f>D21+E21</f>
        <v>17920000</v>
      </c>
    </row>
    <row r="22" spans="1:137" ht="16" x14ac:dyDescent="0.2">
      <c r="A22" s="139"/>
      <c r="B22" s="140" t="s">
        <v>139</v>
      </c>
      <c r="C22" s="140"/>
      <c r="D22" s="164">
        <v>41250000</v>
      </c>
      <c r="E22" s="142"/>
      <c r="F22" s="143">
        <f>D22+E22</f>
        <v>41250000</v>
      </c>
      <c r="G22" s="119"/>
    </row>
    <row r="23" spans="1:137" ht="16" x14ac:dyDescent="0.2">
      <c r="A23" s="139"/>
      <c r="B23" s="140" t="s">
        <v>140</v>
      </c>
      <c r="C23" s="140"/>
      <c r="D23" s="164">
        <v>888000</v>
      </c>
      <c r="E23" s="144"/>
      <c r="F23" s="143">
        <f>D23</f>
        <v>888000</v>
      </c>
      <c r="G23" s="146"/>
    </row>
    <row r="24" spans="1:137" ht="16" x14ac:dyDescent="0.2">
      <c r="A24" s="128">
        <v>4</v>
      </c>
      <c r="B24" s="129" t="s">
        <v>141</v>
      </c>
      <c r="C24" s="129"/>
      <c r="D24" s="145">
        <f>SUM(D20:D23)</f>
        <v>93298500</v>
      </c>
      <c r="E24" s="134">
        <f>SUM(E21:E23)</f>
        <v>0</v>
      </c>
      <c r="F24" s="135">
        <f>SUM(F20:F23)</f>
        <v>93298500</v>
      </c>
    </row>
    <row r="25" spans="1:137" x14ac:dyDescent="0.2">
      <c r="A25" s="147"/>
      <c r="B25" s="148"/>
      <c r="C25" s="148"/>
      <c r="D25" s="149"/>
      <c r="E25" s="150"/>
      <c r="F25" s="151"/>
    </row>
    <row r="26" spans="1:137" x14ac:dyDescent="0.2">
      <c r="A26" s="126"/>
      <c r="B26" s="126"/>
      <c r="C26" s="126"/>
      <c r="D26" s="126"/>
      <c r="E26" s="152" t="s">
        <v>142</v>
      </c>
      <c r="F26" s="126"/>
      <c r="EG26" t="s">
        <v>144</v>
      </c>
    </row>
    <row r="27" spans="1:137" x14ac:dyDescent="0.2">
      <c r="A27" s="126"/>
      <c r="B27" s="126"/>
      <c r="C27" s="126"/>
      <c r="D27" s="126"/>
      <c r="E27" s="153" t="s">
        <v>143</v>
      </c>
      <c r="F27" s="126"/>
    </row>
    <row r="28" spans="1:137" ht="16" x14ac:dyDescent="0.2">
      <c r="A28" s="126"/>
      <c r="B28" s="126"/>
      <c r="C28" s="126"/>
      <c r="D28" s="126"/>
      <c r="E28" s="154"/>
      <c r="F28" s="126"/>
      <c r="H28" s="119"/>
    </row>
    <row r="29" spans="1:137" x14ac:dyDescent="0.2">
      <c r="A29" s="126"/>
      <c r="B29" s="126"/>
      <c r="C29" s="126"/>
      <c r="D29" s="126"/>
      <c r="E29" s="126"/>
      <c r="F29" s="126"/>
    </row>
    <row r="30" spans="1:137" x14ac:dyDescent="0.2">
      <c r="A30" s="126"/>
      <c r="B30" s="126"/>
      <c r="C30" s="126"/>
      <c r="D30" s="126"/>
      <c r="F30" s="126"/>
    </row>
    <row r="31" spans="1:137" x14ac:dyDescent="0.2">
      <c r="A31" s="126"/>
      <c r="B31" s="126"/>
      <c r="C31" s="126"/>
      <c r="D31" s="126"/>
      <c r="E31" s="2" t="s">
        <v>167</v>
      </c>
      <c r="F31" s="126"/>
    </row>
    <row r="32" spans="1:137" x14ac:dyDescent="0.2">
      <c r="E32" s="278" t="s">
        <v>168</v>
      </c>
      <c r="F32" s="278"/>
    </row>
  </sheetData>
  <mergeCells count="14">
    <mergeCell ref="A1:F1"/>
    <mergeCell ref="A3:F3"/>
    <mergeCell ref="A4:F4"/>
    <mergeCell ref="I9:J9"/>
    <mergeCell ref="C9:H9"/>
    <mergeCell ref="D11:E11"/>
    <mergeCell ref="D14:E14"/>
    <mergeCell ref="F14:F15"/>
    <mergeCell ref="A12:B12"/>
    <mergeCell ref="D12:E12"/>
    <mergeCell ref="A2:F2"/>
    <mergeCell ref="C8:E8"/>
    <mergeCell ref="E32:F32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"/>
  <sheetViews>
    <sheetView tabSelected="1" topLeftCell="A13" workbookViewId="0">
      <selection activeCell="H25" sqref="H25"/>
    </sheetView>
  </sheetViews>
  <sheetFormatPr baseColWidth="10" defaultColWidth="8.83203125" defaultRowHeight="15" x14ac:dyDescent="0.2"/>
  <cols>
    <col min="1" max="1" width="4" customWidth="1"/>
    <col min="2" max="2" width="13.33203125" customWidth="1"/>
    <col min="3" max="3" width="2" customWidth="1"/>
    <col min="4" max="4" width="16.83203125" customWidth="1"/>
    <col min="5" max="6" width="17" customWidth="1"/>
    <col min="7" max="7" width="20.1640625" customWidth="1"/>
    <col min="8" max="8" width="19.5" customWidth="1"/>
    <col min="9" max="9" width="4.83203125" customWidth="1"/>
    <col min="10" max="11" width="8.83203125" customWidth="1"/>
    <col min="12" max="12" width="9" customWidth="1"/>
    <col min="13" max="13" width="12.5" customWidth="1"/>
    <col min="14" max="14" width="27.5" customWidth="1"/>
    <col min="15" max="15" width="2.83203125" hidden="1" customWidth="1"/>
    <col min="16" max="16" width="18.6640625" customWidth="1"/>
    <col min="17" max="17" width="22" customWidth="1"/>
    <col min="18" max="18" width="16.83203125" customWidth="1"/>
    <col min="19" max="19" width="15.83203125" customWidth="1"/>
  </cols>
  <sheetData>
    <row r="1" spans="1:24" ht="16" x14ac:dyDescent="0.2">
      <c r="A1" s="315" t="s">
        <v>145</v>
      </c>
      <c r="B1" s="315"/>
      <c r="C1" s="315"/>
      <c r="D1" s="315"/>
      <c r="E1" s="315"/>
      <c r="F1" s="315"/>
      <c r="G1" s="315"/>
      <c r="H1" s="315"/>
    </row>
    <row r="2" spans="1:24" ht="15.75" customHeight="1" x14ac:dyDescent="0.2">
      <c r="A2" s="275" t="s">
        <v>2</v>
      </c>
      <c r="B2" s="275"/>
      <c r="C2" s="275"/>
      <c r="D2" s="275"/>
      <c r="E2" s="275"/>
      <c r="F2" s="275"/>
      <c r="G2" s="275"/>
      <c r="H2" s="275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</row>
    <row r="3" spans="1:24" ht="15.75" customHeight="1" x14ac:dyDescent="0.2">
      <c r="A3" s="315" t="s">
        <v>3</v>
      </c>
      <c r="B3" s="315"/>
      <c r="C3" s="315"/>
      <c r="D3" s="315"/>
      <c r="E3" s="315"/>
      <c r="F3" s="315"/>
      <c r="G3" s="315"/>
      <c r="H3" s="31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</row>
    <row r="4" spans="1:24" ht="16" x14ac:dyDescent="0.2">
      <c r="A4" s="155"/>
      <c r="B4" s="155"/>
      <c r="C4" s="155"/>
      <c r="D4" s="155"/>
      <c r="E4" s="155"/>
      <c r="F4" s="155"/>
      <c r="G4" s="155"/>
      <c r="H4" s="155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</row>
    <row r="5" spans="1:24" ht="16" x14ac:dyDescent="0.2">
      <c r="A5" s="310" t="s">
        <v>29</v>
      </c>
      <c r="B5" s="310"/>
      <c r="C5" s="2" t="s">
        <v>5</v>
      </c>
      <c r="D5" s="198"/>
      <c r="E5" s="198"/>
      <c r="F5" s="155"/>
      <c r="G5" s="155"/>
      <c r="H5" s="155"/>
      <c r="I5" s="9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</row>
    <row r="6" spans="1:24" ht="16" x14ac:dyDescent="0.2">
      <c r="A6" s="157"/>
      <c r="B6" s="157"/>
      <c r="C6" s="2" t="s">
        <v>6</v>
      </c>
      <c r="D6" s="198"/>
      <c r="E6" s="198"/>
      <c r="F6" s="158"/>
      <c r="G6" s="155"/>
      <c r="H6" s="155"/>
      <c r="J6" s="288">
        <v>93000000</v>
      </c>
      <c r="K6" s="288"/>
      <c r="L6" s="2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</row>
    <row r="7" spans="1:24" ht="16" x14ac:dyDescent="0.2">
      <c r="A7" s="157"/>
      <c r="B7" s="157"/>
      <c r="C7" s="277" t="s">
        <v>7</v>
      </c>
      <c r="D7" s="277"/>
      <c r="E7" s="277"/>
      <c r="F7" s="158"/>
      <c r="G7" s="155"/>
      <c r="H7" s="155"/>
      <c r="J7" s="201"/>
      <c r="K7" s="43"/>
      <c r="L7" s="2"/>
      <c r="M7" s="5"/>
      <c r="N7" s="202"/>
      <c r="O7" s="200"/>
      <c r="P7" s="202"/>
      <c r="Q7" s="202"/>
      <c r="R7" s="202"/>
      <c r="S7" s="202"/>
      <c r="T7" s="202"/>
      <c r="U7" s="202"/>
      <c r="V7" s="202"/>
      <c r="W7" s="202"/>
      <c r="X7" s="200"/>
    </row>
    <row r="8" spans="1:24" ht="15.75" customHeight="1" x14ac:dyDescent="0.2">
      <c r="A8" s="157"/>
      <c r="B8" s="157"/>
      <c r="C8" s="156"/>
      <c r="D8" s="197"/>
      <c r="E8" s="197"/>
      <c r="F8" s="158"/>
      <c r="G8" s="155"/>
      <c r="H8" s="155"/>
      <c r="P8" s="203"/>
      <c r="Q8" s="203"/>
      <c r="R8" s="203"/>
      <c r="S8" s="203"/>
      <c r="T8" s="203"/>
      <c r="U8" s="203"/>
      <c r="V8" s="203"/>
      <c r="W8" s="203"/>
      <c r="X8" s="200"/>
    </row>
    <row r="9" spans="1:24" x14ac:dyDescent="0.2">
      <c r="A9" s="313" t="s">
        <v>127</v>
      </c>
      <c r="B9" s="313"/>
      <c r="C9" s="314" t="s">
        <v>12</v>
      </c>
      <c r="D9" s="271" t="s">
        <v>164</v>
      </c>
      <c r="E9" s="271"/>
      <c r="F9" s="271"/>
      <c r="G9" s="271"/>
      <c r="H9" s="271"/>
      <c r="I9" s="271"/>
      <c r="J9" s="294"/>
      <c r="K9" s="294"/>
      <c r="L9" s="289"/>
      <c r="M9" s="289"/>
      <c r="N9" s="289"/>
      <c r="O9" s="289"/>
      <c r="P9" s="289"/>
      <c r="Q9" s="289"/>
      <c r="R9" s="204"/>
      <c r="S9" s="204"/>
      <c r="T9" s="204"/>
      <c r="U9" s="204"/>
      <c r="V9" s="204"/>
      <c r="W9" s="204"/>
      <c r="X9" s="200"/>
    </row>
    <row r="10" spans="1:24" x14ac:dyDescent="0.2">
      <c r="A10" s="313"/>
      <c r="B10" s="313"/>
      <c r="C10" s="314"/>
      <c r="D10" s="13" t="s">
        <v>165</v>
      </c>
      <c r="E10" s="14"/>
      <c r="F10" s="14"/>
      <c r="G10" s="14"/>
      <c r="H10" s="14"/>
      <c r="I10" s="14"/>
      <c r="J10" s="205"/>
      <c r="K10" s="206"/>
      <c r="L10" s="207"/>
      <c r="M10" s="208"/>
      <c r="N10" s="208"/>
      <c r="O10" s="208"/>
      <c r="P10" s="208"/>
      <c r="Q10" s="208"/>
      <c r="R10" s="204"/>
      <c r="S10" s="204"/>
      <c r="T10" s="204"/>
      <c r="U10" s="204"/>
      <c r="V10" s="204"/>
      <c r="W10" s="204"/>
      <c r="X10" s="200"/>
    </row>
    <row r="11" spans="1:24" ht="16" x14ac:dyDescent="0.2">
      <c r="A11" s="310" t="s">
        <v>146</v>
      </c>
      <c r="B11" s="310"/>
      <c r="C11" s="156" t="s">
        <v>12</v>
      </c>
      <c r="D11" s="311">
        <f>J6*60%</f>
        <v>55800000</v>
      </c>
      <c r="E11" s="311"/>
      <c r="F11" s="155"/>
      <c r="G11" s="155"/>
      <c r="H11" s="155"/>
      <c r="I11" s="125"/>
      <c r="J11" s="288"/>
      <c r="K11" s="288"/>
      <c r="L11" s="209"/>
      <c r="M11" s="290"/>
      <c r="N11" s="290"/>
      <c r="O11" s="150"/>
      <c r="P11" s="209"/>
      <c r="Q11" s="209"/>
      <c r="R11" s="200"/>
      <c r="S11" s="200"/>
      <c r="T11" s="200"/>
      <c r="U11" s="200"/>
      <c r="V11" s="200"/>
      <c r="W11" s="200"/>
      <c r="X11" s="200"/>
    </row>
    <row r="12" spans="1:24" ht="16" x14ac:dyDescent="0.2">
      <c r="A12" s="310" t="s">
        <v>147</v>
      </c>
      <c r="B12" s="310"/>
      <c r="C12" s="156" t="s">
        <v>12</v>
      </c>
      <c r="D12" s="312">
        <f>J6*40%</f>
        <v>37200000</v>
      </c>
      <c r="E12" s="312"/>
      <c r="F12" s="160"/>
      <c r="G12" s="160"/>
      <c r="H12" s="160"/>
      <c r="I12" s="161"/>
      <c r="J12" s="210"/>
      <c r="K12" s="210"/>
      <c r="L12" s="147"/>
      <c r="M12" s="211"/>
      <c r="N12" s="212"/>
      <c r="O12" s="212"/>
      <c r="P12" s="154"/>
      <c r="Q12" s="154"/>
      <c r="R12" s="213"/>
      <c r="S12" s="159"/>
      <c r="T12" s="213"/>
      <c r="U12" s="213"/>
      <c r="V12" s="213"/>
      <c r="W12" s="213"/>
      <c r="X12" s="213"/>
    </row>
    <row r="13" spans="1:24" ht="17" thickBot="1" x14ac:dyDescent="0.25">
      <c r="A13" s="303" t="s">
        <v>148</v>
      </c>
      <c r="B13" s="303"/>
      <c r="C13" s="156" t="s">
        <v>12</v>
      </c>
      <c r="D13" s="304">
        <f>SUM(D11:D12)</f>
        <v>93000000</v>
      </c>
      <c r="E13" s="304"/>
      <c r="F13" s="162"/>
      <c r="G13" s="162"/>
      <c r="H13" s="162"/>
      <c r="I13" s="163"/>
      <c r="J13" s="295"/>
      <c r="K13" s="295"/>
      <c r="L13" s="293"/>
      <c r="M13" s="289"/>
      <c r="N13" s="289"/>
      <c r="O13" s="289"/>
      <c r="P13" s="289"/>
      <c r="Q13" s="289"/>
      <c r="R13" s="289"/>
      <c r="S13" s="214"/>
      <c r="T13" s="213"/>
      <c r="U13" s="213"/>
      <c r="V13" s="213"/>
      <c r="W13" s="213"/>
      <c r="X13" s="213"/>
    </row>
    <row r="14" spans="1:24" ht="18" customHeight="1" thickTop="1" x14ac:dyDescent="0.2">
      <c r="A14" s="155"/>
      <c r="B14" s="155"/>
      <c r="C14" s="155"/>
      <c r="D14" s="155"/>
      <c r="E14" s="155"/>
      <c r="F14" s="155"/>
      <c r="G14" s="155"/>
      <c r="H14" s="155"/>
      <c r="J14" s="295"/>
      <c r="K14" s="295"/>
      <c r="L14" s="293"/>
      <c r="M14" s="207"/>
      <c r="N14" s="208"/>
      <c r="O14" s="208"/>
      <c r="P14" s="208"/>
      <c r="Q14" s="208"/>
      <c r="R14" s="208"/>
      <c r="S14" s="213"/>
      <c r="T14" s="213"/>
      <c r="U14" s="213"/>
      <c r="V14" s="213"/>
      <c r="W14" s="213"/>
      <c r="X14" s="213"/>
    </row>
    <row r="15" spans="1:24" x14ac:dyDescent="0.2">
      <c r="A15" s="305" t="s">
        <v>13</v>
      </c>
      <c r="B15" s="305" t="s">
        <v>14</v>
      </c>
      <c r="C15" s="306" t="s">
        <v>11</v>
      </c>
      <c r="D15" s="307"/>
      <c r="E15" s="305" t="s">
        <v>149</v>
      </c>
      <c r="F15" s="305" t="s">
        <v>150</v>
      </c>
      <c r="G15" s="305" t="s">
        <v>151</v>
      </c>
      <c r="H15" s="305" t="s">
        <v>152</v>
      </c>
      <c r="J15" s="289"/>
      <c r="K15" s="289"/>
      <c r="L15" s="147"/>
      <c r="M15" s="296"/>
      <c r="N15" s="296"/>
      <c r="O15" s="154"/>
      <c r="P15" s="154"/>
      <c r="Q15" s="154"/>
      <c r="R15" s="213"/>
      <c r="S15" s="213"/>
      <c r="T15" s="213"/>
      <c r="U15" s="213"/>
      <c r="V15" s="213"/>
      <c r="W15" s="213"/>
      <c r="X15" s="213"/>
    </row>
    <row r="16" spans="1:24" ht="39" customHeight="1" x14ac:dyDescent="0.2">
      <c r="A16" s="305"/>
      <c r="B16" s="305"/>
      <c r="C16" s="308"/>
      <c r="D16" s="309"/>
      <c r="E16" s="305"/>
      <c r="F16" s="305"/>
      <c r="G16" s="305"/>
      <c r="H16" s="305"/>
      <c r="J16" s="289"/>
      <c r="K16" s="289"/>
      <c r="L16" s="147"/>
      <c r="M16" s="296"/>
      <c r="N16" s="296"/>
      <c r="O16" s="154"/>
      <c r="P16" s="154"/>
      <c r="Q16" s="154"/>
      <c r="R16" s="213"/>
      <c r="S16" s="213"/>
      <c r="T16" s="213"/>
      <c r="U16" s="213"/>
      <c r="V16" s="213"/>
      <c r="W16" s="213"/>
      <c r="X16" s="213"/>
    </row>
    <row r="17" spans="1:24" ht="24" customHeight="1" x14ac:dyDescent="0.2">
      <c r="A17" s="165">
        <v>1</v>
      </c>
      <c r="B17" s="165">
        <v>2</v>
      </c>
      <c r="C17" s="301">
        <v>3</v>
      </c>
      <c r="D17" s="302"/>
      <c r="E17" s="165">
        <v>4</v>
      </c>
      <c r="F17" s="165">
        <v>5</v>
      </c>
      <c r="G17" s="166">
        <v>6</v>
      </c>
      <c r="H17" s="166">
        <v>7</v>
      </c>
      <c r="J17" s="277"/>
      <c r="K17" s="277"/>
      <c r="L17" s="147"/>
      <c r="M17" s="291"/>
      <c r="N17" s="291"/>
      <c r="O17" s="154"/>
      <c r="P17" s="154"/>
      <c r="Q17" s="154"/>
      <c r="R17" s="213"/>
      <c r="S17" s="213"/>
      <c r="T17" s="213"/>
      <c r="U17" s="213"/>
      <c r="V17" s="213"/>
      <c r="W17" s="213"/>
      <c r="X17" s="213"/>
    </row>
    <row r="18" spans="1:24" ht="33.75" customHeight="1" x14ac:dyDescent="0.2">
      <c r="A18" s="167" t="s">
        <v>153</v>
      </c>
      <c r="B18" s="140" t="s">
        <v>32</v>
      </c>
      <c r="C18" s="297">
        <v>27900000</v>
      </c>
      <c r="D18" s="298"/>
      <c r="E18" s="164">
        <v>33240500</v>
      </c>
      <c r="F18" s="221">
        <f>C18-E18</f>
        <v>-5340500</v>
      </c>
      <c r="G18" s="169">
        <f>E18/J6</f>
        <v>0.35742473118279572</v>
      </c>
      <c r="H18" s="169"/>
      <c r="J18" s="154"/>
      <c r="K18" s="154"/>
      <c r="L18" s="154"/>
      <c r="M18" s="154"/>
      <c r="N18" s="154"/>
      <c r="O18" s="154"/>
      <c r="P18" s="154"/>
      <c r="Q18" s="154"/>
      <c r="R18" s="213"/>
      <c r="S18" s="213"/>
      <c r="T18" s="213"/>
      <c r="U18" s="213"/>
      <c r="V18" s="213"/>
      <c r="W18" s="213"/>
      <c r="X18" s="213"/>
    </row>
    <row r="19" spans="1:24" ht="28.5" customHeight="1" x14ac:dyDescent="0.2">
      <c r="A19" s="167" t="s">
        <v>154</v>
      </c>
      <c r="B19" s="170" t="s">
        <v>155</v>
      </c>
      <c r="C19" s="297">
        <v>18600000</v>
      </c>
      <c r="D19" s="298"/>
      <c r="E19" s="164">
        <v>17920000</v>
      </c>
      <c r="F19" s="221">
        <f>C19-E19</f>
        <v>680000</v>
      </c>
      <c r="G19" s="169">
        <f>E19/J6</f>
        <v>0.19268817204301075</v>
      </c>
      <c r="H19" s="169"/>
      <c r="J19" s="199"/>
      <c r="K19" s="292"/>
      <c r="L19" s="292"/>
      <c r="M19" s="292"/>
      <c r="N19" s="199"/>
      <c r="O19" s="199"/>
      <c r="P19" s="215"/>
      <c r="Q19" s="215"/>
      <c r="R19" s="213"/>
      <c r="S19" s="213"/>
      <c r="T19" s="213"/>
      <c r="U19" s="213"/>
      <c r="V19" s="213"/>
      <c r="W19" s="213"/>
      <c r="X19" s="213"/>
    </row>
    <row r="20" spans="1:24" ht="31.5" customHeight="1" x14ac:dyDescent="0.2">
      <c r="A20" s="167" t="s">
        <v>156</v>
      </c>
      <c r="B20" s="170" t="s">
        <v>157</v>
      </c>
      <c r="C20" s="297">
        <v>37200000</v>
      </c>
      <c r="D20" s="298"/>
      <c r="E20" s="164">
        <v>41250000</v>
      </c>
      <c r="F20" s="221">
        <f>C20-E20</f>
        <v>-4050000</v>
      </c>
      <c r="G20" s="169">
        <f>E20/J6</f>
        <v>0.44354838709677419</v>
      </c>
      <c r="H20" s="169"/>
      <c r="J20" s="147"/>
      <c r="K20" s="293"/>
      <c r="L20" s="293"/>
      <c r="M20" s="293"/>
      <c r="N20" s="147"/>
      <c r="O20" s="147"/>
      <c r="P20" s="147"/>
      <c r="Q20" s="147"/>
      <c r="R20" s="213"/>
      <c r="S20" s="213"/>
      <c r="T20" s="213"/>
      <c r="U20" s="213"/>
      <c r="V20" s="213"/>
      <c r="W20" s="213"/>
      <c r="X20" s="213"/>
    </row>
    <row r="21" spans="1:24" ht="39" customHeight="1" x14ac:dyDescent="0.2">
      <c r="A21" s="167" t="s">
        <v>158</v>
      </c>
      <c r="B21" s="170" t="s">
        <v>120</v>
      </c>
      <c r="C21" s="297">
        <v>9300000</v>
      </c>
      <c r="D21" s="298"/>
      <c r="E21" s="164">
        <v>888000</v>
      </c>
      <c r="F21" s="221">
        <f>C21-E21</f>
        <v>8412000</v>
      </c>
      <c r="G21" s="168">
        <f>E21/J6</f>
        <v>9.548387096774193E-3</v>
      </c>
      <c r="H21" s="169"/>
      <c r="J21" s="216"/>
      <c r="K21" s="283"/>
      <c r="L21" s="283"/>
      <c r="M21" s="283"/>
      <c r="N21" s="217"/>
      <c r="O21" s="217"/>
      <c r="P21" s="218"/>
      <c r="Q21" s="219"/>
      <c r="R21" s="213"/>
      <c r="S21" s="213"/>
      <c r="T21" s="213"/>
      <c r="U21" s="213"/>
      <c r="V21" s="213"/>
      <c r="W21" s="213"/>
      <c r="X21" s="213"/>
    </row>
    <row r="22" spans="1:24" ht="28.5" customHeight="1" x14ac:dyDescent="0.2">
      <c r="A22" s="171" t="s">
        <v>130</v>
      </c>
      <c r="B22" s="172"/>
      <c r="C22" s="299">
        <f>SUM(C18:C21)</f>
        <v>93000000</v>
      </c>
      <c r="D22" s="300"/>
      <c r="E22" s="173">
        <f>SUM(E18:E21)</f>
        <v>93298500</v>
      </c>
      <c r="F22" s="173">
        <f>SUM(F18:F21)</f>
        <v>-298500</v>
      </c>
      <c r="G22" s="173">
        <f>SUM(G18:G21)</f>
        <v>1.0032096774193551</v>
      </c>
      <c r="H22" s="174"/>
      <c r="J22" s="216"/>
      <c r="K22" s="283"/>
      <c r="L22" s="283"/>
      <c r="M22" s="283"/>
      <c r="N22" s="217"/>
      <c r="O22" s="217"/>
      <c r="P22" s="218"/>
      <c r="Q22" s="219"/>
      <c r="R22" s="213"/>
      <c r="S22" s="213"/>
      <c r="T22" s="213"/>
      <c r="U22" s="213"/>
      <c r="V22" s="213"/>
      <c r="W22" s="213"/>
      <c r="X22" s="213"/>
    </row>
    <row r="23" spans="1:24" ht="16" x14ac:dyDescent="0.2">
      <c r="A23" s="155"/>
      <c r="B23" s="155"/>
      <c r="C23" s="155"/>
      <c r="D23" s="155"/>
      <c r="E23" s="155"/>
      <c r="F23" s="155"/>
      <c r="G23" s="159"/>
      <c r="H23" s="155"/>
      <c r="J23" s="216"/>
      <c r="K23" s="283"/>
      <c r="L23" s="283"/>
      <c r="M23" s="283"/>
      <c r="N23" s="217"/>
      <c r="O23" s="217"/>
      <c r="P23" s="218"/>
      <c r="Q23" s="219"/>
      <c r="R23" s="213"/>
      <c r="S23" s="213"/>
      <c r="T23" s="213"/>
      <c r="U23" s="213"/>
      <c r="V23" s="213"/>
      <c r="W23" s="213"/>
      <c r="X23" s="213"/>
    </row>
    <row r="24" spans="1:24" ht="16" x14ac:dyDescent="0.2">
      <c r="A24" s="155"/>
      <c r="B24" s="155"/>
      <c r="C24" s="155"/>
      <c r="D24" s="155"/>
      <c r="E24" s="155"/>
      <c r="F24" s="155"/>
      <c r="G24" s="152" t="s">
        <v>142</v>
      </c>
      <c r="H24" s="155"/>
      <c r="J24" s="216"/>
      <c r="K24" s="283"/>
      <c r="L24" s="283"/>
      <c r="M24" s="283"/>
      <c r="N24" s="217"/>
      <c r="O24" s="217"/>
      <c r="P24" s="218"/>
      <c r="Q24" s="219"/>
      <c r="R24" s="213"/>
      <c r="S24" s="213"/>
      <c r="T24" s="213"/>
      <c r="U24" s="213"/>
      <c r="V24" s="213"/>
      <c r="W24" s="213"/>
      <c r="X24" s="213"/>
    </row>
    <row r="25" spans="1:24" ht="16" x14ac:dyDescent="0.2">
      <c r="A25" s="155"/>
      <c r="B25" s="155"/>
      <c r="C25" s="155"/>
      <c r="D25" s="155"/>
      <c r="E25" s="155"/>
      <c r="F25" s="155"/>
      <c r="G25" s="159"/>
      <c r="H25" s="155"/>
      <c r="J25" s="152"/>
      <c r="K25" s="152"/>
      <c r="L25" s="152"/>
      <c r="M25" s="152"/>
      <c r="N25" s="220"/>
      <c r="O25" s="152"/>
      <c r="P25" s="152"/>
      <c r="Q25" s="152"/>
      <c r="R25" s="213"/>
      <c r="S25" s="213"/>
      <c r="T25" s="213"/>
      <c r="U25" s="213"/>
      <c r="V25" s="213"/>
      <c r="W25" s="213"/>
      <c r="X25" s="213"/>
    </row>
    <row r="26" spans="1:24" ht="16" x14ac:dyDescent="0.2">
      <c r="A26" s="155"/>
      <c r="B26" s="155"/>
      <c r="C26" s="155"/>
      <c r="D26" s="155"/>
      <c r="E26" s="155"/>
      <c r="F26" s="155"/>
      <c r="J26" s="126"/>
      <c r="K26" s="126"/>
      <c r="L26" s="126"/>
      <c r="M26" s="126"/>
      <c r="N26" s="126"/>
      <c r="O26" s="126"/>
      <c r="P26" s="153"/>
      <c r="Q26" s="126"/>
    </row>
    <row r="27" spans="1:24" ht="16" x14ac:dyDescent="0.2">
      <c r="A27" s="155"/>
      <c r="B27" s="155"/>
      <c r="C27" s="155"/>
      <c r="D27" s="155"/>
      <c r="E27" s="155"/>
      <c r="F27" s="155"/>
      <c r="J27" s="126"/>
      <c r="K27" s="126"/>
      <c r="L27" s="126"/>
      <c r="M27" s="126"/>
      <c r="N27" s="126"/>
      <c r="O27" s="126"/>
      <c r="P27" s="154"/>
      <c r="Q27" s="126"/>
    </row>
    <row r="28" spans="1:24" ht="16" x14ac:dyDescent="0.2">
      <c r="A28" s="155"/>
      <c r="B28" s="155"/>
      <c r="C28" s="155"/>
      <c r="D28" s="155"/>
      <c r="E28" s="155"/>
      <c r="F28" s="155"/>
      <c r="G28" s="155"/>
      <c r="H28" s="155"/>
      <c r="J28" s="126"/>
      <c r="K28" s="126"/>
      <c r="L28" s="126"/>
      <c r="M28" s="126"/>
      <c r="N28" s="126"/>
      <c r="O28" s="126"/>
      <c r="P28" s="154"/>
      <c r="Q28" s="126"/>
    </row>
    <row r="29" spans="1:24" x14ac:dyDescent="0.2">
      <c r="G29" s="2" t="s">
        <v>167</v>
      </c>
      <c r="H29" s="126"/>
    </row>
    <row r="30" spans="1:24" x14ac:dyDescent="0.2">
      <c r="G30" s="278" t="s">
        <v>168</v>
      </c>
      <c r="H30" s="278"/>
    </row>
  </sheetData>
  <mergeCells count="52">
    <mergeCell ref="A1:H1"/>
    <mergeCell ref="A2:H2"/>
    <mergeCell ref="A3:H3"/>
    <mergeCell ref="A5:B5"/>
    <mergeCell ref="A11:B11"/>
    <mergeCell ref="D11:E11"/>
    <mergeCell ref="A12:B12"/>
    <mergeCell ref="D12:E12"/>
    <mergeCell ref="A9:B10"/>
    <mergeCell ref="C9:C10"/>
    <mergeCell ref="A13:B13"/>
    <mergeCell ref="D13:E13"/>
    <mergeCell ref="A15:A16"/>
    <mergeCell ref="B15:B16"/>
    <mergeCell ref="C15:D16"/>
    <mergeCell ref="E15:E16"/>
    <mergeCell ref="C20:D20"/>
    <mergeCell ref="C21:D21"/>
    <mergeCell ref="C22:D22"/>
    <mergeCell ref="C17:D17"/>
    <mergeCell ref="C18:D18"/>
    <mergeCell ref="L13:L14"/>
    <mergeCell ref="M13:R13"/>
    <mergeCell ref="J15:K15"/>
    <mergeCell ref="M15:N15"/>
    <mergeCell ref="C19:D19"/>
    <mergeCell ref="J16:K16"/>
    <mergeCell ref="M16:N16"/>
    <mergeCell ref="F15:F16"/>
    <mergeCell ref="G15:G16"/>
    <mergeCell ref="H15:H16"/>
    <mergeCell ref="J2:X2"/>
    <mergeCell ref="J3:X3"/>
    <mergeCell ref="J4:X4"/>
    <mergeCell ref="J5:X5"/>
    <mergeCell ref="J6:K6"/>
    <mergeCell ref="G30:H30"/>
    <mergeCell ref="D9:I9"/>
    <mergeCell ref="C7:E7"/>
    <mergeCell ref="K23:M23"/>
    <mergeCell ref="K24:M24"/>
    <mergeCell ref="L9:Q9"/>
    <mergeCell ref="J11:K11"/>
    <mergeCell ref="M11:N11"/>
    <mergeCell ref="J17:K17"/>
    <mergeCell ref="M17:N17"/>
    <mergeCell ref="K19:M19"/>
    <mergeCell ref="K20:M20"/>
    <mergeCell ref="K21:M21"/>
    <mergeCell ref="K22:M22"/>
    <mergeCell ref="J9:K9"/>
    <mergeCell ref="J13:K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topLeftCell="A4" workbookViewId="0">
      <selection activeCell="D25" sqref="D25"/>
    </sheetView>
  </sheetViews>
  <sheetFormatPr baseColWidth="10" defaultColWidth="9.1640625" defaultRowHeight="13" x14ac:dyDescent="0.2"/>
  <cols>
    <col min="1" max="1" width="7.5" style="19" customWidth="1"/>
    <col min="2" max="2" width="30.1640625" style="191" customWidth="1"/>
    <col min="3" max="3" width="1.83203125" style="19" customWidth="1"/>
    <col min="4" max="4" width="53.83203125" style="19" customWidth="1"/>
    <col min="5" max="5" width="11" style="19" bestFit="1" customWidth="1"/>
    <col min="6" max="16384" width="9.1640625" style="19"/>
  </cols>
  <sheetData>
    <row r="1" spans="1:14" ht="14" x14ac:dyDescent="0.2">
      <c r="A1" s="322" t="s">
        <v>159</v>
      </c>
      <c r="B1" s="322"/>
      <c r="C1" s="322"/>
      <c r="D1" s="322"/>
    </row>
    <row r="2" spans="1:14" x14ac:dyDescent="0.15">
      <c r="A2" s="275" t="s">
        <v>2</v>
      </c>
      <c r="B2" s="275"/>
      <c r="C2" s="275"/>
      <c r="D2" s="275"/>
      <c r="E2" s="193"/>
      <c r="F2" s="193"/>
      <c r="G2" s="193"/>
      <c r="H2" s="193"/>
    </row>
    <row r="3" spans="1:14" ht="14" x14ac:dyDescent="0.2">
      <c r="A3" s="322" t="s">
        <v>3</v>
      </c>
      <c r="B3" s="322"/>
      <c r="C3" s="322"/>
      <c r="D3" s="322"/>
    </row>
    <row r="4" spans="1:14" ht="14" x14ac:dyDescent="0.2">
      <c r="A4" s="223"/>
      <c r="B4" s="223"/>
      <c r="C4" s="223"/>
      <c r="D4" s="223"/>
    </row>
    <row r="5" spans="1:14" ht="16" x14ac:dyDescent="0.2">
      <c r="A5" s="223"/>
      <c r="B5" s="224" t="s">
        <v>29</v>
      </c>
      <c r="C5" s="2" t="s">
        <v>5</v>
      </c>
      <c r="D5" s="198"/>
      <c r="F5" s="315"/>
      <c r="G5" s="315"/>
      <c r="H5" s="315"/>
      <c r="I5" s="315"/>
      <c r="J5" s="315"/>
      <c r="K5" s="315"/>
      <c r="L5" s="315"/>
      <c r="M5" s="315"/>
      <c r="N5"/>
    </row>
    <row r="6" spans="1:14" ht="16" x14ac:dyDescent="0.2">
      <c r="A6" s="223"/>
      <c r="B6" s="224"/>
      <c r="C6" s="2" t="s">
        <v>6</v>
      </c>
      <c r="D6" s="198"/>
      <c r="E6" s="198"/>
      <c r="N6"/>
    </row>
    <row r="7" spans="1:14" ht="16" x14ac:dyDescent="0.2">
      <c r="A7" s="223"/>
      <c r="B7" s="224"/>
      <c r="C7" s="241" t="s">
        <v>7</v>
      </c>
      <c r="D7" s="241"/>
      <c r="E7" s="198"/>
      <c r="F7" s="315"/>
      <c r="G7" s="315"/>
      <c r="H7" s="315"/>
      <c r="I7" s="315"/>
      <c r="J7" s="315"/>
      <c r="K7" s="315"/>
      <c r="L7" s="315"/>
      <c r="M7" s="315"/>
      <c r="N7"/>
    </row>
    <row r="8" spans="1:14" ht="16" x14ac:dyDescent="0.2">
      <c r="A8" s="223"/>
      <c r="B8" s="224" t="s">
        <v>127</v>
      </c>
      <c r="C8" s="225" t="s">
        <v>12</v>
      </c>
      <c r="D8" s="122" t="s">
        <v>164</v>
      </c>
      <c r="E8" s="241"/>
      <c r="F8" s="155"/>
      <c r="G8" s="155"/>
      <c r="H8" s="155"/>
      <c r="I8" s="155"/>
      <c r="J8" s="155"/>
      <c r="K8" s="155"/>
      <c r="L8" s="155"/>
      <c r="M8" s="155"/>
      <c r="N8"/>
    </row>
    <row r="9" spans="1:14" ht="16" x14ac:dyDescent="0.2">
      <c r="A9" s="223"/>
      <c r="B9" s="224"/>
      <c r="C9" s="225"/>
      <c r="D9" s="13" t="s">
        <v>165</v>
      </c>
      <c r="E9" s="122"/>
      <c r="F9" s="122"/>
      <c r="G9" s="122"/>
      <c r="H9" s="122"/>
      <c r="I9" s="122"/>
      <c r="K9" s="155"/>
      <c r="L9" s="155"/>
      <c r="M9" s="155"/>
      <c r="N9" s="9"/>
    </row>
    <row r="10" spans="1:14" s="175" customFormat="1" ht="16" x14ac:dyDescent="0.2">
      <c r="A10" s="223"/>
      <c r="B10" s="224" t="s">
        <v>160</v>
      </c>
      <c r="C10" s="225" t="s">
        <v>12</v>
      </c>
      <c r="D10" s="272">
        <v>93000000</v>
      </c>
      <c r="E10" s="272"/>
      <c r="F10" s="14"/>
      <c r="G10" s="14"/>
      <c r="H10" s="14"/>
      <c r="I10" s="14"/>
      <c r="K10" s="158"/>
      <c r="L10" s="155"/>
      <c r="M10" s="155"/>
      <c r="N10"/>
    </row>
    <row r="11" spans="1:14" s="175" customFormat="1" ht="16" x14ac:dyDescent="0.2">
      <c r="A11" s="223"/>
      <c r="B11" s="224"/>
      <c r="C11" s="225"/>
      <c r="D11" s="226"/>
      <c r="F11" s="157"/>
      <c r="G11" s="157"/>
      <c r="K11" s="158"/>
      <c r="L11" s="155"/>
      <c r="M11" s="155"/>
      <c r="N11"/>
    </row>
    <row r="12" spans="1:14" ht="16" x14ac:dyDescent="0.2">
      <c r="A12" s="323" t="s">
        <v>13</v>
      </c>
      <c r="B12" s="323" t="s">
        <v>161</v>
      </c>
      <c r="C12" s="324" t="s">
        <v>130</v>
      </c>
      <c r="D12" s="325"/>
      <c r="F12" s="157"/>
      <c r="G12" s="157"/>
      <c r="H12" s="156"/>
      <c r="I12" s="197"/>
      <c r="J12" s="197"/>
      <c r="K12" s="158"/>
      <c r="L12" s="155"/>
      <c r="M12" s="155"/>
      <c r="N12"/>
    </row>
    <row r="13" spans="1:14" ht="15" customHeight="1" x14ac:dyDescent="0.2">
      <c r="A13" s="323"/>
      <c r="B13" s="323"/>
      <c r="C13" s="326"/>
      <c r="D13" s="327"/>
      <c r="F13" s="313"/>
      <c r="G13" s="313"/>
      <c r="H13" s="314"/>
    </row>
    <row r="14" spans="1:14" ht="15" customHeight="1" x14ac:dyDescent="0.2">
      <c r="A14" s="227" t="s">
        <v>153</v>
      </c>
      <c r="B14" s="228" t="s">
        <v>24</v>
      </c>
      <c r="C14" s="316">
        <v>116364</v>
      </c>
      <c r="D14" s="317"/>
      <c r="F14" s="313"/>
      <c r="G14" s="313"/>
      <c r="H14" s="314"/>
    </row>
    <row r="15" spans="1:14" ht="16" x14ac:dyDescent="0.2">
      <c r="A15" s="227" t="s">
        <v>154</v>
      </c>
      <c r="B15" s="229" t="s">
        <v>25</v>
      </c>
      <c r="C15" s="316">
        <v>896000</v>
      </c>
      <c r="D15" s="317"/>
      <c r="F15" s="310"/>
      <c r="G15" s="310"/>
      <c r="H15" s="156"/>
      <c r="I15" s="311"/>
      <c r="J15" s="311"/>
      <c r="K15" s="155"/>
      <c r="L15" s="155"/>
      <c r="M15" s="155"/>
      <c r="N15" s="125"/>
    </row>
    <row r="16" spans="1:14" ht="16" x14ac:dyDescent="0.2">
      <c r="A16" s="227" t="s">
        <v>156</v>
      </c>
      <c r="B16" s="229" t="s">
        <v>26</v>
      </c>
      <c r="C16" s="316">
        <v>34909</v>
      </c>
      <c r="D16" s="317"/>
      <c r="F16" s="310"/>
      <c r="G16" s="310"/>
      <c r="H16" s="156"/>
      <c r="I16" s="312"/>
      <c r="J16" s="312"/>
      <c r="K16" s="160"/>
      <c r="L16" s="160"/>
      <c r="M16" s="160"/>
      <c r="N16" s="161"/>
    </row>
    <row r="17" spans="1:14" s="176" customFormat="1" ht="17" thickBot="1" x14ac:dyDescent="0.25">
      <c r="A17" s="227">
        <v>4</v>
      </c>
      <c r="B17" s="229" t="s">
        <v>27</v>
      </c>
      <c r="C17" s="316">
        <f>'[1]Rincian Penggunaan Dana'!L18</f>
        <v>0</v>
      </c>
      <c r="D17" s="317"/>
      <c r="F17" s="303"/>
      <c r="G17" s="303"/>
      <c r="H17" s="156"/>
      <c r="I17" s="304"/>
      <c r="J17" s="304"/>
      <c r="K17" s="162"/>
      <c r="L17" s="162"/>
      <c r="M17" s="162"/>
      <c r="N17" s="163"/>
    </row>
    <row r="18" spans="1:14" s="177" customFormat="1" ht="15.75" customHeight="1" thickTop="1" x14ac:dyDescent="0.2">
      <c r="A18" s="227">
        <v>5</v>
      </c>
      <c r="B18" s="229" t="s">
        <v>162</v>
      </c>
      <c r="C18" s="316">
        <f>'[1]Rincian Penggunaan Dana'!M18</f>
        <v>0</v>
      </c>
      <c r="D18" s="317"/>
    </row>
    <row r="19" spans="1:14" s="28" customFormat="1" ht="15.75" customHeight="1" x14ac:dyDescent="0.2">
      <c r="A19" s="318" t="s">
        <v>130</v>
      </c>
      <c r="B19" s="319"/>
      <c r="C19" s="320">
        <f>SUM(C14:D18)</f>
        <v>1047273</v>
      </c>
      <c r="D19" s="321"/>
    </row>
    <row r="20" spans="1:14" s="28" customFormat="1" ht="14" x14ac:dyDescent="0.15">
      <c r="A20" s="230"/>
      <c r="B20" s="231"/>
      <c r="C20" s="230"/>
      <c r="D20" s="232"/>
      <c r="E20" s="180"/>
    </row>
    <row r="21" spans="1:14" s="28" customFormat="1" ht="14" x14ac:dyDescent="0.15">
      <c r="A21" s="233"/>
      <c r="B21" s="234"/>
      <c r="C21" s="233"/>
      <c r="D21" s="232"/>
      <c r="E21" s="180"/>
    </row>
    <row r="22" spans="1:14" s="28" customFormat="1" ht="14" x14ac:dyDescent="0.15">
      <c r="A22" s="235"/>
      <c r="B22" s="235"/>
      <c r="C22" s="236"/>
      <c r="D22" s="242" t="s">
        <v>142</v>
      </c>
      <c r="E22" s="182"/>
    </row>
    <row r="23" spans="1:14" s="28" customFormat="1" ht="14" x14ac:dyDescent="0.15">
      <c r="A23" s="235"/>
      <c r="B23" s="235"/>
      <c r="C23" s="233"/>
      <c r="D23" s="180" t="s">
        <v>163</v>
      </c>
      <c r="E23" s="182"/>
    </row>
    <row r="24" spans="1:14" s="185" customFormat="1" ht="14" x14ac:dyDescent="0.15">
      <c r="A24" s="237"/>
      <c r="B24" s="237"/>
      <c r="C24" s="238"/>
      <c r="D24" s="239"/>
      <c r="E24" s="184"/>
    </row>
    <row r="25" spans="1:14" s="185" customFormat="1" ht="14" x14ac:dyDescent="0.15">
      <c r="A25" s="237"/>
      <c r="B25" s="237"/>
      <c r="C25" s="238"/>
      <c r="D25" s="182"/>
      <c r="E25" s="180"/>
    </row>
    <row r="26" spans="1:14" s="185" customFormat="1" ht="14" x14ac:dyDescent="0.15">
      <c r="A26" s="240"/>
      <c r="B26" s="235"/>
      <c r="C26" s="238"/>
      <c r="D26" s="183"/>
      <c r="E26" s="180"/>
    </row>
    <row r="27" spans="1:14" s="188" customFormat="1" ht="16" x14ac:dyDescent="0.15">
      <c r="A27" s="186"/>
      <c r="B27" s="178"/>
      <c r="C27" s="181"/>
      <c r="D27" s="2" t="s">
        <v>167</v>
      </c>
      <c r="E27" s="126"/>
    </row>
    <row r="28" spans="1:14" s="188" customFormat="1" ht="16" x14ac:dyDescent="0.2">
      <c r="A28" s="186"/>
      <c r="B28" s="178"/>
      <c r="C28" s="181"/>
      <c r="D28" s="278" t="s">
        <v>168</v>
      </c>
      <c r="E28" s="278"/>
    </row>
    <row r="29" spans="1:14" s="188" customFormat="1" ht="16" x14ac:dyDescent="0.2">
      <c r="A29" s="177"/>
      <c r="B29" s="187"/>
      <c r="C29" s="177"/>
      <c r="D29" s="179"/>
    </row>
    <row r="30" spans="1:14" x14ac:dyDescent="0.2">
      <c r="A30" s="188"/>
      <c r="B30" s="189"/>
      <c r="C30" s="188"/>
      <c r="D30" s="190"/>
    </row>
    <row r="31" spans="1:14" x14ac:dyDescent="0.2">
      <c r="A31" s="188"/>
      <c r="B31" s="189"/>
      <c r="C31" s="188"/>
      <c r="D31" s="190"/>
    </row>
    <row r="32" spans="1:14" x14ac:dyDescent="0.2">
      <c r="A32" s="188"/>
      <c r="B32" s="189"/>
      <c r="C32" s="188"/>
      <c r="D32" s="190"/>
    </row>
    <row r="33" spans="1:4" x14ac:dyDescent="0.2">
      <c r="A33" s="188"/>
      <c r="B33" s="189"/>
      <c r="C33" s="188"/>
      <c r="D33" s="190"/>
    </row>
    <row r="34" spans="1:4" x14ac:dyDescent="0.2">
      <c r="A34" s="188"/>
      <c r="B34" s="189"/>
      <c r="C34" s="188"/>
      <c r="D34" s="190"/>
    </row>
    <row r="35" spans="1:4" x14ac:dyDescent="0.2">
      <c r="A35" s="188"/>
      <c r="B35" s="189"/>
      <c r="C35" s="188"/>
      <c r="D35" s="190"/>
    </row>
  </sheetData>
  <mergeCells count="25">
    <mergeCell ref="A19:B19"/>
    <mergeCell ref="C19:D19"/>
    <mergeCell ref="A1:D1"/>
    <mergeCell ref="A2:D2"/>
    <mergeCell ref="A3:D3"/>
    <mergeCell ref="A12:A13"/>
    <mergeCell ref="B12:B13"/>
    <mergeCell ref="C12:D13"/>
    <mergeCell ref="D10:E10"/>
    <mergeCell ref="F5:M5"/>
    <mergeCell ref="F7:M7"/>
    <mergeCell ref="F13:G14"/>
    <mergeCell ref="H13:H14"/>
    <mergeCell ref="C14:D14"/>
    <mergeCell ref="D28:E28"/>
    <mergeCell ref="F15:G15"/>
    <mergeCell ref="I15:J15"/>
    <mergeCell ref="F16:G16"/>
    <mergeCell ref="I16:J16"/>
    <mergeCell ref="F17:G17"/>
    <mergeCell ref="I17:J17"/>
    <mergeCell ref="C15:D15"/>
    <mergeCell ref="C16:D16"/>
    <mergeCell ref="C17:D17"/>
    <mergeCell ref="C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RPA</vt:lpstr>
      <vt:lpstr>Cash Flow</vt:lpstr>
      <vt:lpstr>Pengg. Dana</vt:lpstr>
      <vt:lpstr>Rekap Pajak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 Suryani</dc:creator>
  <cp:lastModifiedBy>Microsoft Office User</cp:lastModifiedBy>
  <dcterms:created xsi:type="dcterms:W3CDTF">2020-09-09T03:21:00Z</dcterms:created>
  <dcterms:modified xsi:type="dcterms:W3CDTF">2020-09-15T13:51:57Z</dcterms:modified>
</cp:coreProperties>
</file>